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08" activeTab="0"/>
  </bookViews>
  <sheets>
    <sheet name="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Albert Rodon</author>
  </authors>
  <commentList>
    <comment ref="D10" authorId="0">
      <text>
        <r>
          <rPr>
            <b/>
            <sz val="9"/>
            <rFont val="Tahoma"/>
            <family val="2"/>
          </rPr>
          <t xml:space="preserve">IMPORT </t>
        </r>
        <r>
          <rPr>
            <b/>
            <u val="single"/>
            <sz val="9"/>
            <rFont val="Tahoma"/>
            <family val="2"/>
          </rPr>
          <t>NET</t>
        </r>
        <r>
          <rPr>
            <b/>
            <sz val="9"/>
            <rFont val="Tahoma"/>
            <family val="2"/>
          </rPr>
          <t xml:space="preserve"> (un cop aplicats els descomptes)</t>
        </r>
      </text>
    </comment>
  </commentList>
</comments>
</file>

<file path=xl/sharedStrings.xml><?xml version="1.0" encoding="utf-8"?>
<sst xmlns="http://schemas.openxmlformats.org/spreadsheetml/2006/main" count="222" uniqueCount="78">
  <si>
    <t>NOM</t>
  </si>
  <si>
    <t>CONCEPTES</t>
  </si>
  <si>
    <t>Dietes Meritades</t>
  </si>
  <si>
    <t>Total Despesa</t>
  </si>
  <si>
    <t>Josep Sànchez</t>
  </si>
  <si>
    <t>*Les dietes corresponen a les assistències a òrgans col·legiats, determinades per les bases del pressupost.</t>
  </si>
  <si>
    <t>regidor de govern</t>
  </si>
  <si>
    <t>regidora de govern</t>
  </si>
  <si>
    <t>regidor a l'oposició</t>
  </si>
  <si>
    <t>regidora a l'oposició</t>
  </si>
  <si>
    <t>Àngel Castillo Vallcorba</t>
  </si>
  <si>
    <t>alcalde</t>
  </si>
  <si>
    <t>M.Àngels Gros</t>
  </si>
  <si>
    <t>Jordi Maimí</t>
  </si>
  <si>
    <t>Montserrat Batista</t>
  </si>
  <si>
    <t>Abel Coll</t>
  </si>
  <si>
    <t>Roser Moré</t>
  </si>
  <si>
    <t>Victòria Devesa</t>
  </si>
  <si>
    <t>Guiu Muns</t>
  </si>
  <si>
    <t xml:space="preserve"> regidor de govern</t>
  </si>
  <si>
    <t>Santi Morell i Capellera</t>
  </si>
  <si>
    <t>Àngels Castillo</t>
  </si>
  <si>
    <t>Regular.Des</t>
  </si>
  <si>
    <t>DIETES PER ASSISTÈNCIA A ORGANS COL.LEGIATS:</t>
  </si>
  <si>
    <t>AMB DEDICACIÓ TOTAL O PARCIAL:</t>
  </si>
  <si>
    <t>Nòmines dedicació parcial</t>
  </si>
  <si>
    <t>Nòmines dedicació total</t>
  </si>
  <si>
    <t>Nòmines Brutes dedicació total</t>
  </si>
  <si>
    <t>Nòmines Netes</t>
  </si>
  <si>
    <t>Dietes Cobrades amb Impostos</t>
  </si>
  <si>
    <t>*El % de retenció és decissió de cada Regidor</t>
  </si>
  <si>
    <t xml:space="preserve"> </t>
  </si>
  <si>
    <t>DEMANAR A LORENA</t>
  </si>
  <si>
    <t>Z:\Intervenció\PAGAMENTS\2022\DIETES REGIDORS</t>
  </si>
  <si>
    <t>Z:\Company\Intervencio-Secretaria\REGIDORS\2022_Exp. 373_2022</t>
  </si>
  <si>
    <t>Despeses de Telefonia *</t>
  </si>
  <si>
    <t>Dietes Meritades cobrades després d'impostos (21%)*</t>
  </si>
  <si>
    <t>Dietes Meritades cobrades després d'impostos (10%)*</t>
  </si>
  <si>
    <r>
      <t>Dietes Meritades cobrades després d'impos</t>
    </r>
    <r>
      <rPr>
        <b/>
        <sz val="10"/>
        <rFont val="Calibri"/>
        <family val="2"/>
      </rPr>
      <t>tos (40</t>
    </r>
    <r>
      <rPr>
        <b/>
        <sz val="10"/>
        <color indexed="8"/>
        <rFont val="Calibri"/>
        <family val="2"/>
      </rPr>
      <t>%)*</t>
    </r>
  </si>
  <si>
    <t>Dietes Meritades cobrades després d'impostos (20%)*</t>
  </si>
  <si>
    <t>Dietes Meritades cobrades després d'impostos (15%)*</t>
  </si>
  <si>
    <t>Dietes Meritades cobrades després d'impostos (2%)*</t>
  </si>
  <si>
    <t>Dietes Meritades cobrades després d'impostos (4%)*</t>
  </si>
  <si>
    <t>Dietes Meritades cobrades després d'impostos (13%)*</t>
  </si>
  <si>
    <t>Dietes Meritades cobrades després d'impostos (19%)*</t>
  </si>
  <si>
    <t>*els consums de mòbil a partir del mes d'agost són d'imports variables entre 7 i 8 euros al mes per regidor.</t>
  </si>
  <si>
    <t>Gener '23</t>
  </si>
  <si>
    <t>Febrer '23</t>
  </si>
  <si>
    <t>Març '23</t>
  </si>
  <si>
    <t>Abril '23</t>
  </si>
  <si>
    <t>Maig '23</t>
  </si>
  <si>
    <t>Juliol '23</t>
  </si>
  <si>
    <t>Agost '23</t>
  </si>
  <si>
    <t>Setembre'23</t>
  </si>
  <si>
    <t>Octubre' 23</t>
  </si>
  <si>
    <t>Novembre '23</t>
  </si>
  <si>
    <t>Desembre '23</t>
  </si>
  <si>
    <t>TOTAL ACUMULAT '23</t>
  </si>
  <si>
    <t>-</t>
  </si>
  <si>
    <t>Juny '23 (1-17)</t>
  </si>
  <si>
    <t>Juny '23 (18-30)</t>
  </si>
  <si>
    <t>Dietes Meritades cobrades després d'impostos</t>
  </si>
  <si>
    <t>Raquel Serrat Suñé</t>
  </si>
  <si>
    <t>M. Antònia Vila Paituví</t>
  </si>
  <si>
    <t>Josep Artigas Alsina</t>
  </si>
  <si>
    <t>Vanesa Muñoz Fernández</t>
  </si>
  <si>
    <t>Albert Vallalta Jaurés</t>
  </si>
  <si>
    <t>FI legislatura</t>
  </si>
  <si>
    <t>INICI legislatura</t>
  </si>
  <si>
    <t xml:space="preserve">regidor </t>
  </si>
  <si>
    <t>FI legislatira a l'oposició</t>
  </si>
  <si>
    <t>INICI legislatura a Govern</t>
  </si>
  <si>
    <t>INICI legislatura amb dedicació</t>
  </si>
  <si>
    <t>INICI legislatura a DIETES</t>
  </si>
  <si>
    <t>Dietes fins nou nomenament</t>
  </si>
  <si>
    <t>INICI legislatura amb DEDICACIO</t>
  </si>
  <si>
    <t>Dietes fins nomenament dedicació</t>
  </si>
  <si>
    <t>amb regularització inclosa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</si>
</sst>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color indexed="36"/>
      <name val="Calibri"/>
      <family val="2"/>
    </font>
    <font>
      <b/>
      <sz val="10"/>
      <color indexed="17"/>
      <name val="Calibri"/>
      <family val="2"/>
    </font>
    <font>
      <b/>
      <sz val="8"/>
      <color indexed="17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B0F0"/>
      <name val="Calibri"/>
      <family val="2"/>
    </font>
    <font>
      <b/>
      <sz val="10"/>
      <color rgb="FF7030A0"/>
      <name val="Calibri"/>
      <family val="2"/>
    </font>
    <font>
      <b/>
      <sz val="10"/>
      <color rgb="FF00B050"/>
      <name val="Calibri"/>
      <family val="2"/>
    </font>
    <font>
      <b/>
      <sz val="8"/>
      <color rgb="FF00B050"/>
      <name val="Calibri"/>
      <family val="2"/>
    </font>
    <font>
      <b/>
      <sz val="8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lightUp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165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65" fontId="6" fillId="37" borderId="19" xfId="37" applyFont="1" applyFill="1" applyBorder="1" applyAlignment="1">
      <alignment horizontal="center"/>
    </xf>
    <xf numFmtId="165" fontId="9" fillId="37" borderId="20" xfId="37" applyFont="1" applyFill="1" applyBorder="1" applyAlignment="1">
      <alignment horizontal="center"/>
    </xf>
    <xf numFmtId="165" fontId="6" fillId="37" borderId="20" xfId="37" applyFont="1" applyFill="1" applyBorder="1" applyAlignment="1">
      <alignment horizontal="center"/>
    </xf>
    <xf numFmtId="165" fontId="6" fillId="37" borderId="21" xfId="37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165" fontId="3" fillId="0" borderId="15" xfId="37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165" fontId="3" fillId="38" borderId="23" xfId="0" applyNumberFormat="1" applyFont="1" applyFill="1" applyBorder="1" applyAlignment="1">
      <alignment/>
    </xf>
    <xf numFmtId="165" fontId="3" fillId="38" borderId="24" xfId="0" applyNumberFormat="1" applyFont="1" applyFill="1" applyBorder="1" applyAlignment="1">
      <alignment/>
    </xf>
    <xf numFmtId="165" fontId="6" fillId="37" borderId="25" xfId="37" applyFont="1" applyFill="1" applyBorder="1" applyAlignment="1">
      <alignment horizontal="center"/>
    </xf>
    <xf numFmtId="165" fontId="9" fillId="37" borderId="25" xfId="37" applyFont="1" applyFill="1" applyBorder="1" applyAlignment="1">
      <alignment horizontal="center"/>
    </xf>
    <xf numFmtId="165" fontId="6" fillId="37" borderId="26" xfId="37" applyFont="1" applyFill="1" applyBorder="1" applyAlignment="1">
      <alignment horizontal="center"/>
    </xf>
    <xf numFmtId="0" fontId="50" fillId="0" borderId="0" xfId="0" applyFont="1" applyAlignment="1">
      <alignment/>
    </xf>
    <xf numFmtId="165" fontId="6" fillId="0" borderId="18" xfId="37" applyFont="1" applyFill="1" applyBorder="1" applyAlignment="1">
      <alignment horizontal="center"/>
    </xf>
    <xf numFmtId="165" fontId="6" fillId="0" borderId="20" xfId="37" applyFont="1" applyFill="1" applyBorder="1" applyAlignment="1">
      <alignment horizontal="center"/>
    </xf>
    <xf numFmtId="165" fontId="9" fillId="0" borderId="20" xfId="37" applyFont="1" applyFill="1" applyBorder="1" applyAlignment="1">
      <alignment horizontal="center"/>
    </xf>
    <xf numFmtId="165" fontId="6" fillId="0" borderId="27" xfId="37" applyFont="1" applyFill="1" applyBorder="1" applyAlignment="1">
      <alignment horizontal="center"/>
    </xf>
    <xf numFmtId="165" fontId="6" fillId="38" borderId="14" xfId="0" applyNumberFormat="1" applyFont="1" applyFill="1" applyBorder="1" applyAlignment="1">
      <alignment/>
    </xf>
    <xf numFmtId="165" fontId="6" fillId="0" borderId="16" xfId="37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165" fontId="6" fillId="0" borderId="28" xfId="37" applyFont="1" applyFill="1" applyBorder="1" applyAlignment="1">
      <alignment horizontal="center"/>
    </xf>
    <xf numFmtId="165" fontId="9" fillId="0" borderId="12" xfId="37" applyFont="1" applyFill="1" applyBorder="1" applyAlignment="1">
      <alignment horizontal="center"/>
    </xf>
    <xf numFmtId="165" fontId="9" fillId="0" borderId="10" xfId="37" applyFont="1" applyFill="1" applyBorder="1" applyAlignment="1">
      <alignment horizontal="center"/>
    </xf>
    <xf numFmtId="165" fontId="6" fillId="0" borderId="12" xfId="37" applyFont="1" applyFill="1" applyBorder="1" applyAlignment="1">
      <alignment horizontal="center"/>
    </xf>
    <xf numFmtId="4" fontId="6" fillId="0" borderId="12" xfId="37" applyNumberFormat="1" applyFont="1" applyFill="1" applyBorder="1" applyAlignment="1">
      <alignment horizontal="center"/>
    </xf>
    <xf numFmtId="165" fontId="6" fillId="0" borderId="10" xfId="37" applyFont="1" applyFill="1" applyBorder="1" applyAlignment="1">
      <alignment horizontal="center"/>
    </xf>
    <xf numFmtId="165" fontId="6" fillId="35" borderId="14" xfId="0" applyNumberFormat="1" applyFont="1" applyFill="1" applyBorder="1" applyAlignment="1">
      <alignment/>
    </xf>
    <xf numFmtId="165" fontId="6" fillId="35" borderId="22" xfId="0" applyNumberFormat="1" applyFont="1" applyFill="1" applyBorder="1" applyAlignment="1">
      <alignment/>
    </xf>
    <xf numFmtId="0" fontId="32" fillId="0" borderId="0" xfId="0" applyFont="1" applyAlignment="1">
      <alignment/>
    </xf>
    <xf numFmtId="165" fontId="6" fillId="0" borderId="29" xfId="37" applyFont="1" applyFill="1" applyBorder="1" applyAlignment="1">
      <alignment horizontal="center"/>
    </xf>
    <xf numFmtId="165" fontId="6" fillId="0" borderId="19" xfId="37" applyFont="1" applyFill="1" applyBorder="1" applyAlignment="1">
      <alignment horizontal="center"/>
    </xf>
    <xf numFmtId="165" fontId="6" fillId="0" borderId="30" xfId="37" applyFont="1" applyFill="1" applyBorder="1" applyAlignment="1">
      <alignment horizontal="center"/>
    </xf>
    <xf numFmtId="165" fontId="6" fillId="0" borderId="20" xfId="37" applyFont="1" applyBorder="1" applyAlignment="1">
      <alignment horizontal="center"/>
    </xf>
    <xf numFmtId="165" fontId="6" fillId="0" borderId="31" xfId="37" applyFont="1" applyFill="1" applyBorder="1" applyAlignment="1">
      <alignment horizontal="center"/>
    </xf>
    <xf numFmtId="165" fontId="9" fillId="0" borderId="30" xfId="37" applyFont="1" applyFill="1" applyBorder="1" applyAlignment="1">
      <alignment horizontal="center"/>
    </xf>
    <xf numFmtId="165" fontId="9" fillId="0" borderId="20" xfId="37" applyFont="1" applyBorder="1" applyAlignment="1">
      <alignment horizontal="center"/>
    </xf>
    <xf numFmtId="165" fontId="6" fillId="0" borderId="32" xfId="37" applyFont="1" applyFill="1" applyBorder="1" applyAlignment="1">
      <alignment horizontal="center"/>
    </xf>
    <xf numFmtId="165" fontId="6" fillId="0" borderId="27" xfId="37" applyFont="1" applyBorder="1" applyAlignment="1">
      <alignment horizontal="center"/>
    </xf>
    <xf numFmtId="165" fontId="6" fillId="38" borderId="33" xfId="0" applyNumberFormat="1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7" fillId="33" borderId="10" xfId="0" applyFont="1" applyFill="1" applyBorder="1" applyAlignment="1">
      <alignment/>
    </xf>
    <xf numFmtId="165" fontId="6" fillId="39" borderId="16" xfId="37" applyFont="1" applyFill="1" applyBorder="1" applyAlignment="1">
      <alignment horizontal="center"/>
    </xf>
    <xf numFmtId="165" fontId="6" fillId="39" borderId="18" xfId="37" applyFont="1" applyFill="1" applyBorder="1" applyAlignment="1">
      <alignment horizontal="center"/>
    </xf>
    <xf numFmtId="165" fontId="6" fillId="39" borderId="19" xfId="37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165" fontId="6" fillId="39" borderId="20" xfId="37" applyFont="1" applyFill="1" applyBorder="1" applyAlignment="1">
      <alignment horizontal="center"/>
    </xf>
    <xf numFmtId="165" fontId="6" fillId="39" borderId="30" xfId="37" applyFont="1" applyFill="1" applyBorder="1" applyAlignment="1">
      <alignment horizontal="center"/>
    </xf>
    <xf numFmtId="165" fontId="9" fillId="39" borderId="20" xfId="37" applyFont="1" applyFill="1" applyBorder="1" applyAlignment="1">
      <alignment horizontal="center"/>
    </xf>
    <xf numFmtId="165" fontId="9" fillId="39" borderId="30" xfId="37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165" fontId="9" fillId="39" borderId="12" xfId="37" applyFont="1" applyFill="1" applyBorder="1" applyAlignment="1">
      <alignment horizontal="center"/>
    </xf>
    <xf numFmtId="165" fontId="6" fillId="39" borderId="12" xfId="37" applyFont="1" applyFill="1" applyBorder="1" applyAlignment="1">
      <alignment horizontal="center"/>
    </xf>
    <xf numFmtId="165" fontId="6" fillId="37" borderId="18" xfId="37" applyFont="1" applyFill="1" applyBorder="1" applyAlignment="1">
      <alignment horizontal="center"/>
    </xf>
    <xf numFmtId="165" fontId="3" fillId="38" borderId="14" xfId="0" applyNumberFormat="1" applyFont="1" applyFill="1" applyBorder="1" applyAlignment="1">
      <alignment/>
    </xf>
    <xf numFmtId="165" fontId="6" fillId="37" borderId="27" xfId="37" applyFont="1" applyFill="1" applyBorder="1" applyAlignment="1">
      <alignment horizontal="center"/>
    </xf>
    <xf numFmtId="165" fontId="3" fillId="35" borderId="14" xfId="0" applyNumberFormat="1" applyFont="1" applyFill="1" applyBorder="1" applyAlignment="1">
      <alignment/>
    </xf>
    <xf numFmtId="0" fontId="61" fillId="36" borderId="11" xfId="0" applyFont="1" applyFill="1" applyBorder="1" applyAlignment="1">
      <alignment/>
    </xf>
    <xf numFmtId="0" fontId="62" fillId="36" borderId="11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165" fontId="32" fillId="0" borderId="0" xfId="0" applyNumberFormat="1" applyFont="1" applyAlignment="1">
      <alignment/>
    </xf>
    <xf numFmtId="165" fontId="13" fillId="0" borderId="12" xfId="37" applyFont="1" applyFill="1" applyBorder="1" applyAlignment="1">
      <alignment horizontal="center"/>
    </xf>
    <xf numFmtId="165" fontId="0" fillId="0" borderId="0" xfId="0" applyNumberFormat="1" applyAlignment="1">
      <alignment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3</xdr:col>
      <xdr:colOff>133350</xdr:colOff>
      <xdr:row>4</xdr:row>
      <xdr:rowOff>133350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525"/>
          <a:ext cx="2266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22"/>
  <sheetViews>
    <sheetView tabSelected="1" view="pageBreakPreview" zoomScale="80" zoomScaleNormal="90" zoomScaleSheetLayoutView="80" zoomScalePageLayoutView="0" workbookViewId="0" topLeftCell="A3">
      <pane xSplit="4" ySplit="5" topLeftCell="I86" activePane="bottomRight" state="frozen"/>
      <selection pane="topLeft" activeCell="A3" sqref="A3"/>
      <selection pane="topRight" activeCell="E3" sqref="E3"/>
      <selection pane="bottomLeft" activeCell="A8" sqref="A8"/>
      <selection pane="bottomRight" activeCell="D10" sqref="D10"/>
    </sheetView>
  </sheetViews>
  <sheetFormatPr defaultColWidth="11.421875" defaultRowHeight="15"/>
  <cols>
    <col min="1" max="1" width="5.421875" style="0" customWidth="1"/>
    <col min="2" max="2" width="5.28125" style="6" customWidth="1"/>
    <col min="3" max="3" width="32.28125" style="0" customWidth="1"/>
    <col min="4" max="4" width="58.421875" style="0" bestFit="1" customWidth="1"/>
    <col min="5" max="9" width="13.421875" style="0" customWidth="1"/>
    <col min="10" max="10" width="13.57421875" style="0" bestFit="1" customWidth="1"/>
    <col min="11" max="11" width="14.8515625" style="0" bestFit="1" customWidth="1"/>
    <col min="12" max="14" width="14.00390625" style="0" bestFit="1" customWidth="1"/>
    <col min="15" max="18" width="11.421875" style="0" customWidth="1"/>
    <col min="19" max="19" width="18.7109375" style="0" bestFit="1" customWidth="1"/>
    <col min="20" max="20" width="9.28125" style="0" customWidth="1"/>
    <col min="21" max="21" width="12.28125" style="0" hidden="1" customWidth="1"/>
    <col min="22" max="22" width="0" style="0" hidden="1" customWidth="1"/>
  </cols>
  <sheetData>
    <row r="1" ht="15"/>
    <row r="2" ht="15"/>
    <row r="3" ht="15">
      <c r="Q3" s="100"/>
    </row>
    <row r="4" ht="15">
      <c r="Q4" s="100"/>
    </row>
    <row r="5" ht="27" customHeight="1">
      <c r="Q5" s="100"/>
    </row>
    <row r="6" spans="3:17" ht="15.75" thickBot="1">
      <c r="C6" s="5" t="s">
        <v>24</v>
      </c>
      <c r="N6" s="6"/>
      <c r="Q6" s="100"/>
    </row>
    <row r="7" spans="3:19" ht="15.75" thickBot="1">
      <c r="C7" s="14" t="s">
        <v>0</v>
      </c>
      <c r="D7" s="15" t="s">
        <v>1</v>
      </c>
      <c r="E7" s="16" t="s">
        <v>46</v>
      </c>
      <c r="F7" s="16" t="s">
        <v>47</v>
      </c>
      <c r="G7" s="16" t="s">
        <v>48</v>
      </c>
      <c r="H7" s="16" t="s">
        <v>49</v>
      </c>
      <c r="I7" s="16" t="s">
        <v>50</v>
      </c>
      <c r="J7" s="69" t="s">
        <v>59</v>
      </c>
      <c r="K7" s="69" t="s">
        <v>60</v>
      </c>
      <c r="L7" s="16" t="s">
        <v>51</v>
      </c>
      <c r="M7" s="16" t="s">
        <v>52</v>
      </c>
      <c r="N7" s="16" t="s">
        <v>53</v>
      </c>
      <c r="O7" s="16" t="s">
        <v>54</v>
      </c>
      <c r="P7" s="16" t="s">
        <v>55</v>
      </c>
      <c r="Q7" s="16" t="s">
        <v>56</v>
      </c>
      <c r="R7" s="16" t="s">
        <v>22</v>
      </c>
      <c r="S7" s="26" t="s">
        <v>57</v>
      </c>
    </row>
    <row r="8" spans="1:21" ht="16.5" thickBot="1" thickTop="1">
      <c r="A8" s="6"/>
      <c r="C8" s="21" t="s">
        <v>4</v>
      </c>
      <c r="D8" s="20" t="s">
        <v>27</v>
      </c>
      <c r="E8" s="48">
        <v>3032.3</v>
      </c>
      <c r="F8" s="48">
        <f>+E8</f>
        <v>3032.3</v>
      </c>
      <c r="G8" s="49">
        <v>3032.3</v>
      </c>
      <c r="H8" s="48">
        <v>3107.4</v>
      </c>
      <c r="I8" s="48">
        <v>3032.3</v>
      </c>
      <c r="J8" s="48">
        <v>1718.3</v>
      </c>
      <c r="K8" s="77"/>
      <c r="L8" s="48">
        <v>2892.86</v>
      </c>
      <c r="M8" s="48">
        <v>3214.29</v>
      </c>
      <c r="N8" s="48">
        <v>3214.29</v>
      </c>
      <c r="O8" s="48">
        <v>3214</v>
      </c>
      <c r="P8" s="48">
        <v>3214.29</v>
      </c>
      <c r="Q8" s="48">
        <v>3280.93</v>
      </c>
      <c r="R8" s="50">
        <v>74.39</v>
      </c>
      <c r="S8" s="27">
        <f>SUM(E8:R8)</f>
        <v>36059.950000000004</v>
      </c>
      <c r="U8" t="s">
        <v>32</v>
      </c>
    </row>
    <row r="9" spans="1:21" ht="15.75" thickTop="1">
      <c r="A9" s="6"/>
      <c r="C9" s="22" t="s">
        <v>11</v>
      </c>
      <c r="D9" s="25" t="s">
        <v>28</v>
      </c>
      <c r="E9" s="51">
        <v>2191.24</v>
      </c>
      <c r="F9" s="51">
        <f>+E9</f>
        <v>2191.24</v>
      </c>
      <c r="G9" s="51">
        <v>2188.61</v>
      </c>
      <c r="H9" s="51">
        <v>2263.71</v>
      </c>
      <c r="I9" s="51">
        <v>2188.61</v>
      </c>
      <c r="J9" s="51">
        <v>1240.23</v>
      </c>
      <c r="K9" s="51"/>
      <c r="L9" s="51">
        <v>2055.27</v>
      </c>
      <c r="M9" s="51">
        <v>2269.82</v>
      </c>
      <c r="N9" s="51">
        <v>2265.32</v>
      </c>
      <c r="O9" s="51">
        <v>2265.32</v>
      </c>
      <c r="P9" s="51">
        <v>2265.32</v>
      </c>
      <c r="Q9" s="51">
        <v>2331.64</v>
      </c>
      <c r="R9" s="52">
        <v>58.77</v>
      </c>
      <c r="S9" s="28">
        <f>SUM(E9:R9)</f>
        <v>25775.1</v>
      </c>
      <c r="U9" t="s">
        <v>32</v>
      </c>
    </row>
    <row r="10" spans="1:22" ht="15.75" thickBot="1">
      <c r="A10" s="6"/>
      <c r="C10" s="23"/>
      <c r="D10" s="13" t="s">
        <v>35</v>
      </c>
      <c r="E10" s="53">
        <v>7.87</v>
      </c>
      <c r="F10" s="53">
        <f>+E10</f>
        <v>7.87</v>
      </c>
      <c r="G10" s="54">
        <v>7.87</v>
      </c>
      <c r="H10" s="53">
        <v>7.87</v>
      </c>
      <c r="I10" s="53">
        <v>7.87</v>
      </c>
      <c r="J10" s="53">
        <v>7.87</v>
      </c>
      <c r="K10" s="53"/>
      <c r="L10" s="53">
        <v>7.87</v>
      </c>
      <c r="M10" s="53">
        <v>7.87</v>
      </c>
      <c r="N10" s="53">
        <v>7.87</v>
      </c>
      <c r="O10" s="53">
        <v>7.87</v>
      </c>
      <c r="P10" s="53">
        <v>7.87</v>
      </c>
      <c r="Q10" s="53">
        <v>7.87</v>
      </c>
      <c r="R10" s="55">
        <v>0</v>
      </c>
      <c r="S10" s="93">
        <f>SUM(E10:R10)</f>
        <v>94.44000000000001</v>
      </c>
      <c r="U10" s="8"/>
      <c r="V10" s="8"/>
    </row>
    <row r="11" spans="1:22" ht="15.75" thickBot="1">
      <c r="A11" s="6"/>
      <c r="C11" s="23"/>
      <c r="D11" s="17" t="s">
        <v>3</v>
      </c>
      <c r="E11" s="56">
        <f>SUM(E8,E10)</f>
        <v>3040.17</v>
      </c>
      <c r="F11" s="56">
        <f aca="true" t="shared" si="0" ref="F11:R11">SUM(F8,F10)</f>
        <v>3040.17</v>
      </c>
      <c r="G11" s="56">
        <f t="shared" si="0"/>
        <v>3040.17</v>
      </c>
      <c r="H11" s="56">
        <f t="shared" si="0"/>
        <v>3115.27</v>
      </c>
      <c r="I11" s="56">
        <f t="shared" si="0"/>
        <v>3040.17</v>
      </c>
      <c r="J11" s="56">
        <f t="shared" si="0"/>
        <v>1726.1699999999998</v>
      </c>
      <c r="K11" s="56">
        <f t="shared" si="0"/>
        <v>0</v>
      </c>
      <c r="L11" s="56">
        <f t="shared" si="0"/>
        <v>2900.73</v>
      </c>
      <c r="M11" s="56">
        <f t="shared" si="0"/>
        <v>3222.16</v>
      </c>
      <c r="N11" s="56">
        <f t="shared" si="0"/>
        <v>3222.16</v>
      </c>
      <c r="O11" s="56">
        <f t="shared" si="0"/>
        <v>3221.87</v>
      </c>
      <c r="P11" s="56">
        <f t="shared" si="0"/>
        <v>3222.16</v>
      </c>
      <c r="Q11" s="56">
        <f t="shared" si="0"/>
        <v>3288.7999999999997</v>
      </c>
      <c r="R11" s="56">
        <f t="shared" si="0"/>
        <v>74.39</v>
      </c>
      <c r="S11" s="94">
        <f>SUM(E11:R11)</f>
        <v>36154.39</v>
      </c>
      <c r="U11" s="8"/>
      <c r="V11" s="8"/>
    </row>
    <row r="12" spans="1:22" ht="16.5" thickBot="1" thickTop="1">
      <c r="A12" s="6"/>
      <c r="C12" s="21" t="s">
        <v>10</v>
      </c>
      <c r="D12" s="20" t="s">
        <v>26</v>
      </c>
      <c r="E12" s="48">
        <v>2830.15</v>
      </c>
      <c r="F12" s="48">
        <f>+E12</f>
        <v>2830.15</v>
      </c>
      <c r="G12" s="49">
        <v>2830.15</v>
      </c>
      <c r="H12" s="48">
        <v>2830.15</v>
      </c>
      <c r="I12" s="48">
        <v>2853.55</v>
      </c>
      <c r="J12" s="48">
        <v>1603.75</v>
      </c>
      <c r="K12" s="77"/>
      <c r="L12" s="48">
        <v>2886.23</v>
      </c>
      <c r="M12" s="48">
        <v>3206.92</v>
      </c>
      <c r="N12" s="48">
        <v>3206.92</v>
      </c>
      <c r="O12" s="48">
        <v>3206.92</v>
      </c>
      <c r="P12" s="48">
        <v>3206.92</v>
      </c>
      <c r="Q12" s="48">
        <v>3206.92</v>
      </c>
      <c r="R12" s="50">
        <v>74.39</v>
      </c>
      <c r="S12" s="27">
        <f aca="true" t="shared" si="1" ref="S12:S34">SUM(E12:R12)</f>
        <v>34773.119999999995</v>
      </c>
      <c r="U12" t="s">
        <v>32</v>
      </c>
      <c r="V12" s="8"/>
    </row>
    <row r="13" spans="1:22" ht="15.75" thickTop="1">
      <c r="A13" s="6"/>
      <c r="C13" s="22" t="s">
        <v>19</v>
      </c>
      <c r="D13" s="25" t="s">
        <v>28</v>
      </c>
      <c r="E13" s="51">
        <v>2164.22</v>
      </c>
      <c r="F13" s="51">
        <f>+E13</f>
        <v>2164.22</v>
      </c>
      <c r="G13" s="51">
        <v>2162.23</v>
      </c>
      <c r="H13" s="51">
        <v>2162.23</v>
      </c>
      <c r="I13" s="51">
        <v>2185.63</v>
      </c>
      <c r="J13" s="51">
        <v>1225.27</v>
      </c>
      <c r="K13" s="51"/>
      <c r="L13" s="51">
        <v>2142.15</v>
      </c>
      <c r="M13" s="51">
        <v>2367.34</v>
      </c>
      <c r="N13" s="51">
        <v>2363.17</v>
      </c>
      <c r="O13" s="51">
        <v>2363.17</v>
      </c>
      <c r="P13" s="51">
        <v>2363.17</v>
      </c>
      <c r="Q13" s="51">
        <v>2363.17</v>
      </c>
      <c r="R13" s="55">
        <v>62.49</v>
      </c>
      <c r="S13" s="28">
        <f>SUM(E13:R13)</f>
        <v>26088.459999999995</v>
      </c>
      <c r="U13" t="s">
        <v>32</v>
      </c>
      <c r="V13" s="8"/>
    </row>
    <row r="14" spans="1:22" ht="15" thickBot="1">
      <c r="A14" s="6"/>
      <c r="C14" s="24"/>
      <c r="D14" s="33" t="s">
        <v>35</v>
      </c>
      <c r="E14" s="53">
        <v>7.87</v>
      </c>
      <c r="F14" s="53">
        <f>+E14</f>
        <v>7.87</v>
      </c>
      <c r="G14" s="54">
        <v>7.87</v>
      </c>
      <c r="H14" s="53">
        <v>7.87</v>
      </c>
      <c r="I14" s="53">
        <v>7.87</v>
      </c>
      <c r="J14" s="53">
        <v>7.87</v>
      </c>
      <c r="K14" s="53"/>
      <c r="L14" s="53">
        <v>7.87</v>
      </c>
      <c r="M14" s="53">
        <v>7.87</v>
      </c>
      <c r="N14" s="53">
        <v>7.87</v>
      </c>
      <c r="O14" s="53">
        <v>7.87</v>
      </c>
      <c r="P14" s="53">
        <v>7.87</v>
      </c>
      <c r="Q14" s="53">
        <v>7.87</v>
      </c>
      <c r="R14" s="55">
        <v>0</v>
      </c>
      <c r="S14" s="93">
        <f t="shared" si="1"/>
        <v>94.44000000000001</v>
      </c>
      <c r="U14" s="12"/>
      <c r="V14" s="8"/>
    </row>
    <row r="15" spans="1:22" ht="15" thickBot="1">
      <c r="A15" s="6"/>
      <c r="C15" s="24"/>
      <c r="D15" s="17" t="s">
        <v>3</v>
      </c>
      <c r="E15" s="56">
        <f>SUM(E12,E14)</f>
        <v>2838.02</v>
      </c>
      <c r="F15" s="56">
        <f aca="true" t="shared" si="2" ref="F15:R15">SUM(F12,F14)</f>
        <v>2838.02</v>
      </c>
      <c r="G15" s="56">
        <f t="shared" si="2"/>
        <v>2838.02</v>
      </c>
      <c r="H15" s="56">
        <f t="shared" si="2"/>
        <v>2838.02</v>
      </c>
      <c r="I15" s="56">
        <f t="shared" si="2"/>
        <v>2861.42</v>
      </c>
      <c r="J15" s="56">
        <f t="shared" si="2"/>
        <v>1611.62</v>
      </c>
      <c r="K15" s="56">
        <f t="shared" si="2"/>
        <v>0</v>
      </c>
      <c r="L15" s="56">
        <f t="shared" si="2"/>
        <v>2894.1</v>
      </c>
      <c r="M15" s="56">
        <f t="shared" si="2"/>
        <v>3214.79</v>
      </c>
      <c r="N15" s="56">
        <f t="shared" si="2"/>
        <v>3214.79</v>
      </c>
      <c r="O15" s="56">
        <f t="shared" si="2"/>
        <v>3214.79</v>
      </c>
      <c r="P15" s="56">
        <f t="shared" si="2"/>
        <v>3214.79</v>
      </c>
      <c r="Q15" s="56">
        <f t="shared" si="2"/>
        <v>3214.79</v>
      </c>
      <c r="R15" s="57">
        <f t="shared" si="2"/>
        <v>74.39</v>
      </c>
      <c r="S15" s="94">
        <f t="shared" si="1"/>
        <v>34867.56</v>
      </c>
      <c r="U15" s="12"/>
      <c r="V15" s="8"/>
    </row>
    <row r="16" spans="1:22" ht="15" thickBot="1" thickTop="1">
      <c r="A16" s="6"/>
      <c r="C16" s="21" t="s">
        <v>14</v>
      </c>
      <c r="D16" s="20" t="s">
        <v>25</v>
      </c>
      <c r="E16" s="48">
        <v>1275.82</v>
      </c>
      <c r="F16" s="48">
        <f>+E16</f>
        <v>1275.82</v>
      </c>
      <c r="G16" s="49">
        <v>1275.82</v>
      </c>
      <c r="H16" s="48">
        <v>1275.82</v>
      </c>
      <c r="I16" s="48">
        <v>1275.82</v>
      </c>
      <c r="J16" s="48">
        <v>722.97</v>
      </c>
      <c r="K16" s="77"/>
      <c r="L16" s="77"/>
      <c r="M16" s="77"/>
      <c r="N16" s="77"/>
      <c r="O16" s="77"/>
      <c r="P16" s="77"/>
      <c r="Q16" s="77"/>
      <c r="R16" s="77"/>
      <c r="S16" s="27">
        <f t="shared" si="1"/>
        <v>7102.07</v>
      </c>
      <c r="U16" t="s">
        <v>32</v>
      </c>
      <c r="V16" s="8"/>
    </row>
    <row r="17" spans="1:22" ht="15" thickTop="1">
      <c r="A17" s="6"/>
      <c r="C17" s="22" t="s">
        <v>7</v>
      </c>
      <c r="D17" s="25" t="s">
        <v>28</v>
      </c>
      <c r="E17" s="51">
        <v>1044.93</v>
      </c>
      <c r="F17" s="51">
        <f>+E17</f>
        <v>1044.93</v>
      </c>
      <c r="G17" s="51">
        <v>1043.44</v>
      </c>
      <c r="H17" s="51">
        <v>1043.44</v>
      </c>
      <c r="I17" s="51">
        <v>1043.44</v>
      </c>
      <c r="J17" s="51">
        <v>591.3</v>
      </c>
      <c r="K17" s="89"/>
      <c r="L17" s="89"/>
      <c r="M17" s="89"/>
      <c r="N17" s="89"/>
      <c r="O17" s="89"/>
      <c r="P17" s="89"/>
      <c r="Q17" s="89"/>
      <c r="R17" s="89"/>
      <c r="S17" s="28">
        <f>SUM(E17:R17)</f>
        <v>5811.4800000000005</v>
      </c>
      <c r="U17" t="s">
        <v>32</v>
      </c>
      <c r="V17" s="8"/>
    </row>
    <row r="18" spans="1:22" ht="15" thickBot="1">
      <c r="A18" s="6"/>
      <c r="C18" s="95" t="s">
        <v>73</v>
      </c>
      <c r="D18" s="33" t="s">
        <v>35</v>
      </c>
      <c r="E18" s="53">
        <v>7.87</v>
      </c>
      <c r="F18" s="53">
        <f>+E18</f>
        <v>7.87</v>
      </c>
      <c r="G18" s="54">
        <v>7.87</v>
      </c>
      <c r="H18" s="53">
        <v>7.87</v>
      </c>
      <c r="I18" s="53">
        <v>7.87</v>
      </c>
      <c r="J18" s="53">
        <v>7.87</v>
      </c>
      <c r="K18" s="90"/>
      <c r="L18" s="90"/>
      <c r="M18" s="90"/>
      <c r="N18" s="90"/>
      <c r="O18" s="90"/>
      <c r="P18" s="90"/>
      <c r="Q18" s="90"/>
      <c r="R18" s="90"/>
      <c r="S18" s="93">
        <f t="shared" si="1"/>
        <v>47.22</v>
      </c>
      <c r="U18" s="12"/>
      <c r="V18" s="8"/>
    </row>
    <row r="19" spans="1:22" ht="15" thickBot="1">
      <c r="A19" s="6"/>
      <c r="C19" s="23"/>
      <c r="D19" s="17" t="s">
        <v>3</v>
      </c>
      <c r="E19" s="56">
        <f>SUM(E16,E18)</f>
        <v>1283.6899999999998</v>
      </c>
      <c r="F19" s="56">
        <f aca="true" t="shared" si="3" ref="F19:R19">SUM(F16,F18)</f>
        <v>1283.6899999999998</v>
      </c>
      <c r="G19" s="56">
        <f t="shared" si="3"/>
        <v>1283.6899999999998</v>
      </c>
      <c r="H19" s="56">
        <f t="shared" si="3"/>
        <v>1283.6899999999998</v>
      </c>
      <c r="I19" s="56">
        <f t="shared" si="3"/>
        <v>1283.6899999999998</v>
      </c>
      <c r="J19" s="56">
        <f t="shared" si="3"/>
        <v>730.84</v>
      </c>
      <c r="K19" s="56">
        <f t="shared" si="3"/>
        <v>0</v>
      </c>
      <c r="L19" s="56">
        <f t="shared" si="3"/>
        <v>0</v>
      </c>
      <c r="M19" s="56">
        <f t="shared" si="3"/>
        <v>0</v>
      </c>
      <c r="N19" s="56">
        <f t="shared" si="3"/>
        <v>0</v>
      </c>
      <c r="O19" s="56">
        <f t="shared" si="3"/>
        <v>0</v>
      </c>
      <c r="P19" s="56">
        <f t="shared" si="3"/>
        <v>0</v>
      </c>
      <c r="Q19" s="56">
        <f t="shared" si="3"/>
        <v>0</v>
      </c>
      <c r="R19" s="56">
        <f t="shared" si="3"/>
        <v>0</v>
      </c>
      <c r="S19" s="94">
        <f t="shared" si="1"/>
        <v>7149.289999999999</v>
      </c>
      <c r="U19" s="12"/>
      <c r="V19" s="8"/>
    </row>
    <row r="20" spans="1:22" ht="15" thickBot="1" thickTop="1">
      <c r="A20" s="6"/>
      <c r="C20" s="21" t="s">
        <v>15</v>
      </c>
      <c r="D20" s="20" t="s">
        <v>25</v>
      </c>
      <c r="E20" s="48">
        <v>1134.06</v>
      </c>
      <c r="F20" s="48">
        <f>+E20</f>
        <v>1134.06</v>
      </c>
      <c r="G20" s="49">
        <v>1134.06</v>
      </c>
      <c r="H20" s="48">
        <v>1134.06</v>
      </c>
      <c r="I20" s="48">
        <v>1134.06</v>
      </c>
      <c r="J20" s="48">
        <v>642.62</v>
      </c>
      <c r="K20" s="77"/>
      <c r="L20" s="77"/>
      <c r="M20" s="77"/>
      <c r="N20" s="77"/>
      <c r="O20" s="77"/>
      <c r="P20" s="77"/>
      <c r="Q20" s="77"/>
      <c r="R20" s="77"/>
      <c r="S20" s="27">
        <f t="shared" si="1"/>
        <v>6312.919999999999</v>
      </c>
      <c r="U20" t="s">
        <v>32</v>
      </c>
      <c r="V20" s="8"/>
    </row>
    <row r="21" spans="1:22" ht="15" thickTop="1">
      <c r="A21" s="6"/>
      <c r="C21" s="22" t="s">
        <v>6</v>
      </c>
      <c r="D21" s="25" t="s">
        <v>28</v>
      </c>
      <c r="E21" s="51">
        <v>971.25</v>
      </c>
      <c r="F21" s="51">
        <f>+E21</f>
        <v>971.25</v>
      </c>
      <c r="G21" s="51">
        <v>969.93</v>
      </c>
      <c r="H21" s="51">
        <v>969.93</v>
      </c>
      <c r="I21" s="51">
        <v>969.93</v>
      </c>
      <c r="J21" s="51">
        <v>549.61</v>
      </c>
      <c r="K21" s="89"/>
      <c r="L21" s="89"/>
      <c r="M21" s="89"/>
      <c r="N21" s="89"/>
      <c r="O21" s="89"/>
      <c r="P21" s="89"/>
      <c r="Q21" s="89"/>
      <c r="R21" s="89"/>
      <c r="S21" s="28">
        <f>SUM(E21:R21)</f>
        <v>5401.9</v>
      </c>
      <c r="U21" t="s">
        <v>32</v>
      </c>
      <c r="V21" s="8"/>
    </row>
    <row r="22" spans="1:22" ht="15" thickBot="1">
      <c r="A22" s="6"/>
      <c r="C22" s="96" t="s">
        <v>67</v>
      </c>
      <c r="D22" s="33" t="s">
        <v>35</v>
      </c>
      <c r="E22" s="53">
        <v>0</v>
      </c>
      <c r="F22" s="53">
        <f>+E22</f>
        <v>0</v>
      </c>
      <c r="G22" s="53">
        <v>0</v>
      </c>
      <c r="H22" s="53">
        <v>0</v>
      </c>
      <c r="I22" s="53">
        <v>0</v>
      </c>
      <c r="J22" s="53">
        <v>0</v>
      </c>
      <c r="K22" s="90"/>
      <c r="L22" s="90"/>
      <c r="M22" s="90"/>
      <c r="N22" s="90"/>
      <c r="O22" s="90"/>
      <c r="P22" s="90"/>
      <c r="Q22" s="90"/>
      <c r="R22" s="90"/>
      <c r="S22" s="93">
        <f t="shared" si="1"/>
        <v>0</v>
      </c>
      <c r="U22" s="12"/>
      <c r="V22" s="8"/>
    </row>
    <row r="23" spans="1:22" ht="15" thickBot="1">
      <c r="A23" s="6"/>
      <c r="C23" s="23"/>
      <c r="D23" s="17" t="s">
        <v>3</v>
      </c>
      <c r="E23" s="56">
        <f>SUM(E20,E22)</f>
        <v>1134.06</v>
      </c>
      <c r="F23" s="56">
        <f aca="true" t="shared" si="4" ref="F23:R23">SUM(F20,F22)</f>
        <v>1134.06</v>
      </c>
      <c r="G23" s="56">
        <f t="shared" si="4"/>
        <v>1134.06</v>
      </c>
      <c r="H23" s="56">
        <f t="shared" si="4"/>
        <v>1134.06</v>
      </c>
      <c r="I23" s="56">
        <f t="shared" si="4"/>
        <v>1134.06</v>
      </c>
      <c r="J23" s="56">
        <f t="shared" si="4"/>
        <v>642.62</v>
      </c>
      <c r="K23" s="56">
        <f t="shared" si="4"/>
        <v>0</v>
      </c>
      <c r="L23" s="56">
        <f t="shared" si="4"/>
        <v>0</v>
      </c>
      <c r="M23" s="56">
        <f t="shared" si="4"/>
        <v>0</v>
      </c>
      <c r="N23" s="56">
        <f t="shared" si="4"/>
        <v>0</v>
      </c>
      <c r="O23" s="56">
        <f t="shared" si="4"/>
        <v>0</v>
      </c>
      <c r="P23" s="56">
        <f t="shared" si="4"/>
        <v>0</v>
      </c>
      <c r="Q23" s="56">
        <f t="shared" si="4"/>
        <v>0</v>
      </c>
      <c r="R23" s="56">
        <f t="shared" si="4"/>
        <v>0</v>
      </c>
      <c r="S23" s="94">
        <f>SUM(E23:R23)</f>
        <v>6312.919999999999</v>
      </c>
      <c r="U23" s="12"/>
      <c r="V23" s="8"/>
    </row>
    <row r="24" spans="1:22" ht="15" thickBot="1" thickTop="1">
      <c r="A24" s="6"/>
      <c r="C24" s="70" t="s">
        <v>12</v>
      </c>
      <c r="D24" s="20" t="s">
        <v>25</v>
      </c>
      <c r="E24" s="48"/>
      <c r="F24" s="48"/>
      <c r="G24" s="49"/>
      <c r="H24" s="48"/>
      <c r="I24" s="77"/>
      <c r="J24" s="77"/>
      <c r="K24" s="77"/>
      <c r="L24" s="48">
        <v>1374.4</v>
      </c>
      <c r="M24" s="48">
        <v>1527.11</v>
      </c>
      <c r="N24" s="48">
        <v>1527.11</v>
      </c>
      <c r="O24" s="48">
        <v>1527.11</v>
      </c>
      <c r="P24" s="48">
        <v>1527.11</v>
      </c>
      <c r="Q24" s="48">
        <v>1527.11</v>
      </c>
      <c r="R24" s="50">
        <v>114.05</v>
      </c>
      <c r="S24" s="27">
        <f t="shared" si="1"/>
        <v>9123.999999999998</v>
      </c>
      <c r="U24" s="12"/>
      <c r="V24" s="8"/>
    </row>
    <row r="25" spans="1:22" ht="15" thickTop="1">
      <c r="A25" s="6"/>
      <c r="C25" s="22" t="s">
        <v>7</v>
      </c>
      <c r="D25" s="25" t="s">
        <v>28</v>
      </c>
      <c r="E25" s="51"/>
      <c r="F25" s="51"/>
      <c r="G25" s="51"/>
      <c r="H25" s="51"/>
      <c r="I25" s="89"/>
      <c r="J25" s="89"/>
      <c r="K25" s="89"/>
      <c r="L25" s="51">
        <v>1227.85</v>
      </c>
      <c r="M25" s="51">
        <v>1345.64</v>
      </c>
      <c r="N25" s="51">
        <v>1336.32</v>
      </c>
      <c r="O25" s="51">
        <v>1336.32</v>
      </c>
      <c r="P25" s="51">
        <v>1336.32</v>
      </c>
      <c r="Q25" s="99">
        <v>1336.32</v>
      </c>
      <c r="R25" s="55">
        <v>102.65</v>
      </c>
      <c r="S25" s="28">
        <f>SUM(E25:R25)</f>
        <v>8021.419999999998</v>
      </c>
      <c r="U25" s="12"/>
      <c r="V25" s="8"/>
    </row>
    <row r="26" spans="1:22" ht="15" thickBot="1">
      <c r="A26" s="6"/>
      <c r="C26" s="95" t="s">
        <v>75</v>
      </c>
      <c r="D26" s="33" t="s">
        <v>35</v>
      </c>
      <c r="E26" s="53"/>
      <c r="F26" s="53"/>
      <c r="G26" s="53"/>
      <c r="H26" s="53"/>
      <c r="I26" s="90"/>
      <c r="J26" s="90"/>
      <c r="K26" s="90"/>
      <c r="L26" s="53">
        <v>7.87</v>
      </c>
      <c r="M26" s="53">
        <v>7.87</v>
      </c>
      <c r="N26" s="53">
        <v>7.87</v>
      </c>
      <c r="O26" s="53">
        <v>7.87</v>
      </c>
      <c r="P26" s="53">
        <v>7.87</v>
      </c>
      <c r="Q26" s="53">
        <v>7.87</v>
      </c>
      <c r="R26" s="55">
        <v>0</v>
      </c>
      <c r="S26" s="93">
        <f t="shared" si="1"/>
        <v>47.22</v>
      </c>
      <c r="U26" s="12"/>
      <c r="V26" s="8"/>
    </row>
    <row r="27" spans="1:22" ht="15" thickBot="1">
      <c r="A27" s="6"/>
      <c r="C27" s="23"/>
      <c r="D27" s="17" t="s">
        <v>3</v>
      </c>
      <c r="E27" s="56"/>
      <c r="F27" s="56"/>
      <c r="G27" s="56"/>
      <c r="H27" s="56"/>
      <c r="I27" s="56"/>
      <c r="J27" s="56"/>
      <c r="K27" s="56"/>
      <c r="L27" s="56">
        <f>SUM(L24,L26)</f>
        <v>1382.27</v>
      </c>
      <c r="M27" s="56">
        <f aca="true" t="shared" si="5" ref="M27:R27">SUM(M24,M26)</f>
        <v>1534.9799999999998</v>
      </c>
      <c r="N27" s="56">
        <f t="shared" si="5"/>
        <v>1534.9799999999998</v>
      </c>
      <c r="O27" s="56">
        <f t="shared" si="5"/>
        <v>1534.9799999999998</v>
      </c>
      <c r="P27" s="56">
        <f t="shared" si="5"/>
        <v>1534.9799999999998</v>
      </c>
      <c r="Q27" s="56">
        <f t="shared" si="5"/>
        <v>1534.9799999999998</v>
      </c>
      <c r="R27" s="56">
        <f t="shared" si="5"/>
        <v>114.05</v>
      </c>
      <c r="S27" s="94">
        <f>SUM(E27:R27)</f>
        <v>9171.219999999998</v>
      </c>
      <c r="U27" s="12"/>
      <c r="V27" s="8"/>
    </row>
    <row r="28" spans="1:22" ht="15" thickBot="1" thickTop="1">
      <c r="A28" s="6"/>
      <c r="C28" s="70" t="s">
        <v>62</v>
      </c>
      <c r="D28" s="20" t="s">
        <v>25</v>
      </c>
      <c r="E28" s="48"/>
      <c r="F28" s="48"/>
      <c r="G28" s="49"/>
      <c r="H28" s="48"/>
      <c r="I28" s="77"/>
      <c r="J28" s="77"/>
      <c r="K28" s="77"/>
      <c r="L28" s="48">
        <v>1099.52</v>
      </c>
      <c r="M28" s="48">
        <v>1221.69</v>
      </c>
      <c r="N28" s="48">
        <v>1221.69</v>
      </c>
      <c r="O28" s="48">
        <v>1221.69</v>
      </c>
      <c r="P28" s="48">
        <v>1221.69</v>
      </c>
      <c r="Q28" s="48">
        <v>1247.17</v>
      </c>
      <c r="R28" s="50">
        <v>22.36</v>
      </c>
      <c r="S28" s="27">
        <f t="shared" si="1"/>
        <v>7255.81</v>
      </c>
      <c r="U28" s="12"/>
      <c r="V28" s="8"/>
    </row>
    <row r="29" spans="1:22" ht="15" thickTop="1">
      <c r="A29" s="6"/>
      <c r="C29" s="22" t="s">
        <v>7</v>
      </c>
      <c r="D29" s="25" t="s">
        <v>28</v>
      </c>
      <c r="E29" s="51"/>
      <c r="F29" s="51"/>
      <c r="G29" s="51"/>
      <c r="H29" s="51"/>
      <c r="I29" s="89"/>
      <c r="J29" s="89"/>
      <c r="K29" s="89"/>
      <c r="L29" s="51">
        <v>970.19</v>
      </c>
      <c r="M29" s="51">
        <v>1070.52</v>
      </c>
      <c r="N29" s="51">
        <v>1068.44</v>
      </c>
      <c r="O29" s="51">
        <v>1068.44</v>
      </c>
      <c r="P29" s="51">
        <v>1068.44</v>
      </c>
      <c r="Q29" s="99">
        <v>1093.92</v>
      </c>
      <c r="R29" s="55">
        <v>16.99</v>
      </c>
      <c r="S29" s="28">
        <f>SUM(E29:R29)</f>
        <v>6356.9400000000005</v>
      </c>
      <c r="U29" s="12"/>
      <c r="V29" s="8"/>
    </row>
    <row r="30" spans="1:22" ht="15" thickBot="1">
      <c r="A30" s="6"/>
      <c r="C30" s="95" t="s">
        <v>75</v>
      </c>
      <c r="D30" s="33" t="s">
        <v>35</v>
      </c>
      <c r="E30" s="53"/>
      <c r="F30" s="53"/>
      <c r="G30" s="53"/>
      <c r="H30" s="53"/>
      <c r="I30" s="90"/>
      <c r="J30" s="90"/>
      <c r="K30" s="90"/>
      <c r="L30" s="53">
        <v>7.87</v>
      </c>
      <c r="M30" s="53">
        <v>7.87</v>
      </c>
      <c r="N30" s="53">
        <v>7.87</v>
      </c>
      <c r="O30" s="53">
        <v>7.87</v>
      </c>
      <c r="P30" s="53">
        <v>7.87</v>
      </c>
      <c r="Q30" s="53">
        <v>7.87</v>
      </c>
      <c r="R30" s="55">
        <v>0</v>
      </c>
      <c r="S30" s="93">
        <f t="shared" si="1"/>
        <v>47.22</v>
      </c>
      <c r="U30" s="12"/>
      <c r="V30" s="8"/>
    </row>
    <row r="31" spans="1:22" ht="15" thickBot="1">
      <c r="A31" s="6"/>
      <c r="C31" s="23"/>
      <c r="D31" s="17" t="s">
        <v>3</v>
      </c>
      <c r="E31" s="56"/>
      <c r="F31" s="56"/>
      <c r="G31" s="56"/>
      <c r="H31" s="56"/>
      <c r="I31" s="56"/>
      <c r="J31" s="56"/>
      <c r="K31" s="56"/>
      <c r="L31" s="56">
        <f>SUM(L28,L30)</f>
        <v>1107.3899999999999</v>
      </c>
      <c r="M31" s="56">
        <f aca="true" t="shared" si="6" ref="M31:R31">SUM(M28,M30)</f>
        <v>1229.56</v>
      </c>
      <c r="N31" s="56">
        <f t="shared" si="6"/>
        <v>1229.56</v>
      </c>
      <c r="O31" s="56">
        <f t="shared" si="6"/>
        <v>1229.56</v>
      </c>
      <c r="P31" s="56">
        <f t="shared" si="6"/>
        <v>1229.56</v>
      </c>
      <c r="Q31" s="56">
        <f t="shared" si="6"/>
        <v>1255.04</v>
      </c>
      <c r="R31" s="56">
        <f t="shared" si="6"/>
        <v>22.36</v>
      </c>
      <c r="S31" s="94">
        <f>SUM(E31:R31)</f>
        <v>7303.029999999999</v>
      </c>
      <c r="U31" s="12"/>
      <c r="V31" s="8"/>
    </row>
    <row r="32" spans="1:22" ht="15" thickBot="1" thickTop="1">
      <c r="A32" s="6"/>
      <c r="C32" s="70" t="s">
        <v>63</v>
      </c>
      <c r="D32" s="20" t="s">
        <v>25</v>
      </c>
      <c r="E32" s="48"/>
      <c r="F32" s="48"/>
      <c r="G32" s="49"/>
      <c r="H32" s="48"/>
      <c r="I32" s="77"/>
      <c r="J32" s="77"/>
      <c r="K32" s="77"/>
      <c r="L32" s="48">
        <v>662.67</v>
      </c>
      <c r="M32" s="48">
        <v>736.3</v>
      </c>
      <c r="N32" s="48">
        <v>736.3</v>
      </c>
      <c r="O32" s="48">
        <v>736.3</v>
      </c>
      <c r="P32" s="48">
        <v>736.3</v>
      </c>
      <c r="Q32" s="48">
        <v>829.4</v>
      </c>
      <c r="R32" s="50">
        <v>142.55</v>
      </c>
      <c r="S32" s="27">
        <f t="shared" si="1"/>
        <v>4579.82</v>
      </c>
      <c r="U32" s="12"/>
      <c r="V32" s="8"/>
    </row>
    <row r="33" spans="1:22" ht="15" thickTop="1">
      <c r="A33" s="6"/>
      <c r="C33" s="22" t="s">
        <v>7</v>
      </c>
      <c r="D33" s="25" t="s">
        <v>28</v>
      </c>
      <c r="E33" s="51"/>
      <c r="F33" s="51"/>
      <c r="G33" s="51"/>
      <c r="H33" s="51"/>
      <c r="I33" s="89"/>
      <c r="J33" s="89"/>
      <c r="K33" s="89"/>
      <c r="L33" s="51">
        <v>612.42</v>
      </c>
      <c r="M33" s="51">
        <v>680.47</v>
      </c>
      <c r="N33" s="51">
        <v>680.47</v>
      </c>
      <c r="O33" s="51">
        <v>680.47</v>
      </c>
      <c r="P33" s="51">
        <v>680.47</v>
      </c>
      <c r="Q33" s="99">
        <v>773.57</v>
      </c>
      <c r="R33" s="55">
        <v>112.61</v>
      </c>
      <c r="S33" s="28">
        <f>SUM(E33:R33)</f>
        <v>4220.48</v>
      </c>
      <c r="U33" s="12"/>
      <c r="V33" s="8"/>
    </row>
    <row r="34" spans="1:22" ht="15" thickBot="1">
      <c r="A34" s="6"/>
      <c r="C34" s="95" t="s">
        <v>75</v>
      </c>
      <c r="D34" s="33" t="s">
        <v>35</v>
      </c>
      <c r="E34" s="53"/>
      <c r="F34" s="53"/>
      <c r="G34" s="53"/>
      <c r="H34" s="53"/>
      <c r="I34" s="90"/>
      <c r="J34" s="90"/>
      <c r="K34" s="90"/>
      <c r="L34" s="53">
        <v>7.87</v>
      </c>
      <c r="M34" s="53">
        <v>7.87</v>
      </c>
      <c r="N34" s="53">
        <v>7.87</v>
      </c>
      <c r="O34" s="53">
        <v>7.87</v>
      </c>
      <c r="P34" s="53">
        <v>7.87</v>
      </c>
      <c r="Q34" s="53">
        <v>7.87</v>
      </c>
      <c r="R34" s="55">
        <v>0</v>
      </c>
      <c r="S34" s="93">
        <f t="shared" si="1"/>
        <v>47.22</v>
      </c>
      <c r="U34" s="12"/>
      <c r="V34" s="8"/>
    </row>
    <row r="35" spans="1:22" ht="15" thickBot="1">
      <c r="A35" s="6"/>
      <c r="C35" s="23"/>
      <c r="D35" s="17" t="s">
        <v>3</v>
      </c>
      <c r="E35" s="56"/>
      <c r="F35" s="56"/>
      <c r="G35" s="56"/>
      <c r="H35" s="56"/>
      <c r="I35" s="56"/>
      <c r="J35" s="56"/>
      <c r="K35" s="56"/>
      <c r="L35" s="56">
        <f>SUM(L32,L34)</f>
        <v>670.54</v>
      </c>
      <c r="M35" s="56">
        <f aca="true" t="shared" si="7" ref="M35:R35">SUM(M32,M34)</f>
        <v>744.17</v>
      </c>
      <c r="N35" s="56">
        <f t="shared" si="7"/>
        <v>744.17</v>
      </c>
      <c r="O35" s="56">
        <f t="shared" si="7"/>
        <v>744.17</v>
      </c>
      <c r="P35" s="56">
        <f t="shared" si="7"/>
        <v>744.17</v>
      </c>
      <c r="Q35" s="56">
        <f t="shared" si="7"/>
        <v>837.27</v>
      </c>
      <c r="R35" s="56">
        <f t="shared" si="7"/>
        <v>142.55</v>
      </c>
      <c r="S35" s="94">
        <f>SUM(E35:R35)</f>
        <v>4627.04</v>
      </c>
      <c r="U35" s="12"/>
      <c r="V35" s="8"/>
    </row>
    <row r="36" spans="1:22" ht="39.75" customHeight="1" thickBot="1">
      <c r="A36" s="6"/>
      <c r="C36" s="5" t="s">
        <v>23</v>
      </c>
      <c r="E36" s="42"/>
      <c r="F36" s="58"/>
      <c r="G36" s="58"/>
      <c r="H36" s="58"/>
      <c r="I36" s="58"/>
      <c r="J36" s="58"/>
      <c r="K36" s="98"/>
      <c r="L36" s="58"/>
      <c r="M36" s="58"/>
      <c r="N36" s="58"/>
      <c r="O36" s="58"/>
      <c r="P36" s="58"/>
      <c r="Q36" s="58"/>
      <c r="R36" s="58"/>
      <c r="U36" s="12"/>
      <c r="V36" s="8"/>
    </row>
    <row r="37" spans="1:22" ht="14.25">
      <c r="A37" s="6"/>
      <c r="C37" s="19" t="s">
        <v>4</v>
      </c>
      <c r="D37" s="35" t="s">
        <v>2</v>
      </c>
      <c r="E37" s="43"/>
      <c r="F37" s="59"/>
      <c r="G37" s="43"/>
      <c r="H37" s="59"/>
      <c r="I37" s="79"/>
      <c r="J37" s="79"/>
      <c r="K37" s="43">
        <v>975</v>
      </c>
      <c r="L37" s="43"/>
      <c r="M37" s="79"/>
      <c r="N37" s="79"/>
      <c r="O37" s="79"/>
      <c r="P37" s="79"/>
      <c r="Q37" s="79"/>
      <c r="R37" s="79"/>
      <c r="S37" s="91">
        <f>SUM(E37:R37)</f>
        <v>975</v>
      </c>
      <c r="U37" s="12" t="s">
        <v>34</v>
      </c>
      <c r="V37" s="8"/>
    </row>
    <row r="38" spans="1:22" ht="14.25">
      <c r="A38" s="6"/>
      <c r="C38" s="1" t="s">
        <v>11</v>
      </c>
      <c r="D38" s="31" t="s">
        <v>29</v>
      </c>
      <c r="E38" s="44"/>
      <c r="F38" s="61"/>
      <c r="G38" s="62"/>
      <c r="H38" s="61"/>
      <c r="I38" s="82"/>
      <c r="J38" s="82"/>
      <c r="K38" s="44">
        <f>574+153.89</f>
        <v>727.89</v>
      </c>
      <c r="L38" s="44"/>
      <c r="M38" s="82"/>
      <c r="N38" s="82"/>
      <c r="O38" s="82"/>
      <c r="P38" s="82"/>
      <c r="Q38" s="82"/>
      <c r="R38" s="82"/>
      <c r="S38" s="29">
        <f>SUM(E38:R38)</f>
        <v>727.89</v>
      </c>
      <c r="U38" s="12" t="s">
        <v>33</v>
      </c>
      <c r="V38" s="8"/>
    </row>
    <row r="39" spans="1:22" ht="14.25">
      <c r="A39" s="6"/>
      <c r="C39" s="87" t="s">
        <v>74</v>
      </c>
      <c r="D39" s="32" t="s">
        <v>61</v>
      </c>
      <c r="E39" s="45"/>
      <c r="F39" s="64"/>
      <c r="G39" s="65"/>
      <c r="H39" s="64"/>
      <c r="I39" s="84"/>
      <c r="J39" s="84"/>
      <c r="K39" s="45">
        <f>453.46+121.57</f>
        <v>575.03</v>
      </c>
      <c r="L39" s="45"/>
      <c r="M39" s="84"/>
      <c r="N39" s="84"/>
      <c r="O39" s="84"/>
      <c r="P39" s="84"/>
      <c r="Q39" s="84"/>
      <c r="R39" s="84"/>
      <c r="S39" s="28">
        <f>SUM(E39:R39)</f>
        <v>575.03</v>
      </c>
      <c r="U39" s="12" t="s">
        <v>33</v>
      </c>
      <c r="V39" s="8"/>
    </row>
    <row r="40" spans="1:22" ht="15" thickBot="1">
      <c r="A40" s="6"/>
      <c r="C40" s="1" t="s">
        <v>31</v>
      </c>
      <c r="D40" s="33" t="s">
        <v>35</v>
      </c>
      <c r="E40" s="46"/>
      <c r="F40" s="66"/>
      <c r="G40" s="67"/>
      <c r="H40" s="66"/>
      <c r="I40" s="82"/>
      <c r="J40" s="82"/>
      <c r="K40" s="46">
        <v>7.87</v>
      </c>
      <c r="L40" s="46"/>
      <c r="M40" s="82"/>
      <c r="N40" s="82"/>
      <c r="O40" s="82"/>
      <c r="P40" s="82"/>
      <c r="Q40" s="82"/>
      <c r="R40" s="82"/>
      <c r="S40" s="30">
        <f>SUM(E40:R40)</f>
        <v>7.87</v>
      </c>
      <c r="U40" s="12"/>
      <c r="V40" s="8"/>
    </row>
    <row r="41" spans="1:22" ht="15" thickBot="1">
      <c r="A41" s="6"/>
      <c r="C41" s="34" t="s">
        <v>77</v>
      </c>
      <c r="D41" s="36" t="s">
        <v>3</v>
      </c>
      <c r="E41" s="47">
        <f>SUM(E40,E38)</f>
        <v>0</v>
      </c>
      <c r="F41" s="68">
        <f aca="true" t="shared" si="8" ref="F41:R41">SUM(F40,F38)</f>
        <v>0</v>
      </c>
      <c r="G41" s="47">
        <f t="shared" si="8"/>
        <v>0</v>
      </c>
      <c r="H41" s="68">
        <f t="shared" si="8"/>
        <v>0</v>
      </c>
      <c r="I41" s="47">
        <f t="shared" si="8"/>
        <v>0</v>
      </c>
      <c r="J41" s="47">
        <f t="shared" si="8"/>
        <v>0</v>
      </c>
      <c r="K41" s="47">
        <f t="shared" si="8"/>
        <v>735.76</v>
      </c>
      <c r="L41" s="47">
        <f t="shared" si="8"/>
        <v>0</v>
      </c>
      <c r="M41" s="68">
        <f t="shared" si="8"/>
        <v>0</v>
      </c>
      <c r="N41" s="47">
        <f t="shared" si="8"/>
        <v>0</v>
      </c>
      <c r="O41" s="68">
        <f t="shared" si="8"/>
        <v>0</v>
      </c>
      <c r="P41" s="47">
        <f t="shared" si="8"/>
        <v>0</v>
      </c>
      <c r="Q41" s="68">
        <f t="shared" si="8"/>
        <v>0</v>
      </c>
      <c r="R41" s="47">
        <f t="shared" si="8"/>
        <v>0</v>
      </c>
      <c r="S41" s="92">
        <f>SUM(E41:R41)</f>
        <v>735.76</v>
      </c>
      <c r="U41" s="12"/>
      <c r="V41" s="8"/>
    </row>
    <row r="42" spans="1:22" ht="14.25">
      <c r="A42" s="6"/>
      <c r="C42" s="19" t="s">
        <v>10</v>
      </c>
      <c r="D42" s="35" t="s">
        <v>2</v>
      </c>
      <c r="E42" s="43"/>
      <c r="F42" s="59"/>
      <c r="G42" s="43"/>
      <c r="H42" s="59"/>
      <c r="I42" s="79"/>
      <c r="J42" s="79"/>
      <c r="K42" s="43">
        <v>975</v>
      </c>
      <c r="L42" s="43"/>
      <c r="M42" s="79"/>
      <c r="N42" s="82"/>
      <c r="O42" s="79"/>
      <c r="P42" s="79"/>
      <c r="Q42" s="79"/>
      <c r="R42" s="79"/>
      <c r="S42" s="91">
        <f aca="true" t="shared" si="9" ref="S42:S51">SUM(E42:R42)</f>
        <v>975</v>
      </c>
      <c r="U42" s="12" t="s">
        <v>34</v>
      </c>
      <c r="V42" s="8"/>
    </row>
    <row r="43" spans="1:22" ht="14.25">
      <c r="A43" s="6"/>
      <c r="C43" s="1" t="s">
        <v>19</v>
      </c>
      <c r="D43" s="31" t="s">
        <v>29</v>
      </c>
      <c r="E43" s="44"/>
      <c r="F43" s="61"/>
      <c r="G43" s="62"/>
      <c r="H43" s="61"/>
      <c r="I43" s="82"/>
      <c r="J43" s="82"/>
      <c r="K43" s="44">
        <f>574+153.89</f>
        <v>727.89</v>
      </c>
      <c r="L43" s="44"/>
      <c r="M43" s="82"/>
      <c r="N43" s="82"/>
      <c r="O43" s="82"/>
      <c r="P43" s="82"/>
      <c r="Q43" s="82"/>
      <c r="R43" s="82"/>
      <c r="S43" s="29">
        <f t="shared" si="9"/>
        <v>727.89</v>
      </c>
      <c r="U43" s="12" t="s">
        <v>33</v>
      </c>
      <c r="V43" s="8"/>
    </row>
    <row r="44" spans="1:22" ht="14.25">
      <c r="A44" s="6"/>
      <c r="C44" s="87" t="s">
        <v>74</v>
      </c>
      <c r="D44" s="32" t="s">
        <v>61</v>
      </c>
      <c r="E44" s="45"/>
      <c r="F44" s="64"/>
      <c r="G44" s="65"/>
      <c r="H44" s="64"/>
      <c r="I44" s="84"/>
      <c r="J44" s="84"/>
      <c r="K44" s="45">
        <f>482.16+129.27</f>
        <v>611.4300000000001</v>
      </c>
      <c r="L44" s="45"/>
      <c r="M44" s="84"/>
      <c r="N44" s="84"/>
      <c r="O44" s="84"/>
      <c r="P44" s="84"/>
      <c r="Q44" s="84"/>
      <c r="R44" s="84"/>
      <c r="S44" s="28">
        <f t="shared" si="9"/>
        <v>611.4300000000001</v>
      </c>
      <c r="U44" s="12" t="s">
        <v>33</v>
      </c>
      <c r="V44" s="8"/>
    </row>
    <row r="45" spans="1:22" ht="15" thickBot="1">
      <c r="A45" s="6"/>
      <c r="C45" s="1" t="s">
        <v>31</v>
      </c>
      <c r="D45" s="33" t="s">
        <v>35</v>
      </c>
      <c r="E45" s="46"/>
      <c r="F45" s="66"/>
      <c r="G45" s="67"/>
      <c r="H45" s="66"/>
      <c r="I45" s="82"/>
      <c r="J45" s="82"/>
      <c r="K45" s="46"/>
      <c r="L45" s="46"/>
      <c r="M45" s="82"/>
      <c r="N45" s="82"/>
      <c r="O45" s="82"/>
      <c r="P45" s="82"/>
      <c r="Q45" s="82"/>
      <c r="R45" s="82"/>
      <c r="S45" s="30">
        <f t="shared" si="9"/>
        <v>0</v>
      </c>
      <c r="U45" s="12"/>
      <c r="V45" s="8"/>
    </row>
    <row r="46" spans="1:22" ht="15" thickBot="1">
      <c r="A46" s="6"/>
      <c r="C46" s="34" t="s">
        <v>77</v>
      </c>
      <c r="D46" s="36" t="s">
        <v>3</v>
      </c>
      <c r="E46" s="47">
        <f aca="true" t="shared" si="10" ref="E46:K46">SUM(E45,E43)</f>
        <v>0</v>
      </c>
      <c r="F46" s="68">
        <f t="shared" si="10"/>
        <v>0</v>
      </c>
      <c r="G46" s="47">
        <f t="shared" si="10"/>
        <v>0</v>
      </c>
      <c r="H46" s="68">
        <f t="shared" si="10"/>
        <v>0</v>
      </c>
      <c r="I46" s="47">
        <f t="shared" si="10"/>
        <v>0</v>
      </c>
      <c r="J46" s="47">
        <f t="shared" si="10"/>
        <v>0</v>
      </c>
      <c r="K46" s="47">
        <f t="shared" si="10"/>
        <v>727.89</v>
      </c>
      <c r="L46" s="47">
        <f aca="true" t="shared" si="11" ref="L46:R46">SUM(L45,L43)</f>
        <v>0</v>
      </c>
      <c r="M46" s="47">
        <f t="shared" si="11"/>
        <v>0</v>
      </c>
      <c r="N46" s="47">
        <f>SUM(N45,N42)</f>
        <v>0</v>
      </c>
      <c r="O46" s="47">
        <f t="shared" si="11"/>
        <v>0</v>
      </c>
      <c r="P46" s="47">
        <f t="shared" si="11"/>
        <v>0</v>
      </c>
      <c r="Q46" s="47">
        <f t="shared" si="11"/>
        <v>0</v>
      </c>
      <c r="R46" s="47">
        <f t="shared" si="11"/>
        <v>0</v>
      </c>
      <c r="S46" s="38">
        <f t="shared" si="9"/>
        <v>727.89</v>
      </c>
      <c r="U46" s="12"/>
      <c r="V46" s="8"/>
    </row>
    <row r="47" spans="1:22" ht="14.25">
      <c r="A47" s="6"/>
      <c r="C47" s="19" t="s">
        <v>14</v>
      </c>
      <c r="D47" s="35" t="s">
        <v>2</v>
      </c>
      <c r="E47" s="43"/>
      <c r="F47" s="59"/>
      <c r="G47" s="43"/>
      <c r="H47" s="59"/>
      <c r="I47" s="79"/>
      <c r="J47" s="79"/>
      <c r="K47" s="43">
        <v>975</v>
      </c>
      <c r="L47" s="43">
        <v>1505</v>
      </c>
      <c r="M47" s="59">
        <v>500</v>
      </c>
      <c r="N47" s="60">
        <v>575</v>
      </c>
      <c r="O47" s="59">
        <v>1575</v>
      </c>
      <c r="P47" s="43">
        <v>1650</v>
      </c>
      <c r="Q47" s="59">
        <v>930</v>
      </c>
      <c r="R47" s="43">
        <v>1441</v>
      </c>
      <c r="S47" s="91">
        <f t="shared" si="9"/>
        <v>9151</v>
      </c>
      <c r="U47" s="12"/>
      <c r="V47" s="8"/>
    </row>
    <row r="48" spans="1:22" ht="14.25">
      <c r="A48" s="6"/>
      <c r="C48" s="1" t="s">
        <v>7</v>
      </c>
      <c r="D48" s="31" t="s">
        <v>29</v>
      </c>
      <c r="E48" s="44"/>
      <c r="F48" s="61"/>
      <c r="G48" s="62"/>
      <c r="H48" s="61"/>
      <c r="I48" s="82"/>
      <c r="J48" s="82"/>
      <c r="K48" s="44">
        <v>574</v>
      </c>
      <c r="L48" s="44">
        <v>1230</v>
      </c>
      <c r="M48" s="61">
        <v>500</v>
      </c>
      <c r="N48" s="63">
        <v>575</v>
      </c>
      <c r="O48" s="61">
        <v>1230</v>
      </c>
      <c r="P48" s="44">
        <v>1230</v>
      </c>
      <c r="Q48" s="61">
        <v>930</v>
      </c>
      <c r="R48" s="44">
        <v>1441</v>
      </c>
      <c r="S48" s="29">
        <f t="shared" si="9"/>
        <v>7710</v>
      </c>
      <c r="U48" s="12"/>
      <c r="V48" s="8"/>
    </row>
    <row r="49" spans="1:22" ht="14.25">
      <c r="A49" s="6"/>
      <c r="C49" s="88" t="s">
        <v>73</v>
      </c>
      <c r="D49" s="32" t="s">
        <v>61</v>
      </c>
      <c r="E49" s="45"/>
      <c r="F49" s="64"/>
      <c r="G49" s="65"/>
      <c r="H49" s="64"/>
      <c r="I49" s="84"/>
      <c r="J49" s="84"/>
      <c r="K49" s="45">
        <v>562.52</v>
      </c>
      <c r="L49" s="45">
        <v>1205.4</v>
      </c>
      <c r="M49" s="64">
        <v>490</v>
      </c>
      <c r="N49" s="45">
        <v>563.5</v>
      </c>
      <c r="O49" s="64">
        <v>1205.4</v>
      </c>
      <c r="P49" s="45">
        <v>1205.4</v>
      </c>
      <c r="Q49" s="64">
        <v>911.4</v>
      </c>
      <c r="R49" s="45">
        <v>1412.18</v>
      </c>
      <c r="S49" s="28">
        <f t="shared" si="9"/>
        <v>7555.8</v>
      </c>
      <c r="U49" s="12"/>
      <c r="V49" s="8"/>
    </row>
    <row r="50" spans="1:22" ht="15" thickBot="1">
      <c r="A50" s="6"/>
      <c r="C50" s="1"/>
      <c r="D50" s="33" t="s">
        <v>35</v>
      </c>
      <c r="E50" s="46"/>
      <c r="F50" s="66"/>
      <c r="G50" s="67"/>
      <c r="H50" s="66"/>
      <c r="I50" s="82"/>
      <c r="J50" s="82"/>
      <c r="K50" s="46"/>
      <c r="L50" s="46">
        <v>7.87</v>
      </c>
      <c r="M50" s="66">
        <v>7.87</v>
      </c>
      <c r="N50" s="46">
        <v>7.87</v>
      </c>
      <c r="O50" s="66">
        <v>7.87</v>
      </c>
      <c r="P50" s="46">
        <v>7.87</v>
      </c>
      <c r="Q50" s="66">
        <v>7.87</v>
      </c>
      <c r="R50" s="46">
        <v>0</v>
      </c>
      <c r="S50" s="30">
        <f t="shared" si="9"/>
        <v>47.22</v>
      </c>
      <c r="U50" s="12"/>
      <c r="V50" s="8"/>
    </row>
    <row r="51" spans="1:22" ht="15" thickBot="1">
      <c r="A51" s="6"/>
      <c r="C51" s="34"/>
      <c r="D51" s="36" t="s">
        <v>3</v>
      </c>
      <c r="E51" s="47">
        <f>SUM(E50,E48)</f>
        <v>0</v>
      </c>
      <c r="F51" s="47">
        <f aca="true" t="shared" si="12" ref="F51:R51">SUM(F50,F48)</f>
        <v>0</v>
      </c>
      <c r="G51" s="47">
        <f t="shared" si="12"/>
        <v>0</v>
      </c>
      <c r="H51" s="47">
        <f t="shared" si="12"/>
        <v>0</v>
      </c>
      <c r="I51" s="47">
        <f t="shared" si="12"/>
        <v>0</v>
      </c>
      <c r="J51" s="47">
        <f t="shared" si="12"/>
        <v>0</v>
      </c>
      <c r="K51" s="47">
        <f t="shared" si="12"/>
        <v>574</v>
      </c>
      <c r="L51" s="47">
        <f t="shared" si="12"/>
        <v>1237.87</v>
      </c>
      <c r="M51" s="47">
        <f t="shared" si="12"/>
        <v>507.87</v>
      </c>
      <c r="N51" s="47">
        <f t="shared" si="12"/>
        <v>582.87</v>
      </c>
      <c r="O51" s="47">
        <f t="shared" si="12"/>
        <v>1237.87</v>
      </c>
      <c r="P51" s="47">
        <f t="shared" si="12"/>
        <v>1237.87</v>
      </c>
      <c r="Q51" s="47">
        <f t="shared" si="12"/>
        <v>937.87</v>
      </c>
      <c r="R51" s="47">
        <f t="shared" si="12"/>
        <v>1441</v>
      </c>
      <c r="S51" s="38">
        <f t="shared" si="9"/>
        <v>7757.219999999999</v>
      </c>
      <c r="U51" s="12"/>
      <c r="V51" s="8"/>
    </row>
    <row r="52" spans="1:22" ht="14.25">
      <c r="A52" s="6"/>
      <c r="C52" s="80" t="s">
        <v>63</v>
      </c>
      <c r="D52" s="35" t="s">
        <v>2</v>
      </c>
      <c r="E52" s="43">
        <v>1325</v>
      </c>
      <c r="F52" s="59">
        <v>1430</v>
      </c>
      <c r="G52" s="43">
        <v>1535</v>
      </c>
      <c r="H52" s="59">
        <v>1430</v>
      </c>
      <c r="I52" s="43">
        <v>1105</v>
      </c>
      <c r="J52" s="43">
        <v>680</v>
      </c>
      <c r="K52" s="43">
        <v>975</v>
      </c>
      <c r="L52" s="43"/>
      <c r="M52" s="78"/>
      <c r="N52" s="79"/>
      <c r="O52" s="78"/>
      <c r="P52" s="78"/>
      <c r="Q52" s="78"/>
      <c r="R52" s="78"/>
      <c r="S52" s="91">
        <f aca="true" t="shared" si="13" ref="S52:S59">SUM(E52:R52)</f>
        <v>8480</v>
      </c>
      <c r="U52" s="12" t="s">
        <v>34</v>
      </c>
      <c r="V52" s="8"/>
    </row>
    <row r="53" spans="1:22" ht="14.25">
      <c r="A53" s="6"/>
      <c r="C53" s="81" t="s">
        <v>7</v>
      </c>
      <c r="D53" s="31" t="s">
        <v>29</v>
      </c>
      <c r="E53" s="44">
        <v>1125</v>
      </c>
      <c r="F53" s="61">
        <v>1125</v>
      </c>
      <c r="G53" s="62">
        <v>1125</v>
      </c>
      <c r="H53" s="61">
        <v>1125</v>
      </c>
      <c r="I53" s="44">
        <v>1105</v>
      </c>
      <c r="J53" s="44">
        <v>680</v>
      </c>
      <c r="K53" s="44">
        <f>494+125.6</f>
        <v>619.6</v>
      </c>
      <c r="L53" s="44"/>
      <c r="M53" s="83"/>
      <c r="N53" s="82"/>
      <c r="O53" s="83"/>
      <c r="P53" s="82"/>
      <c r="Q53" s="83"/>
      <c r="R53" s="82"/>
      <c r="S53" s="29">
        <f t="shared" si="13"/>
        <v>6904.6</v>
      </c>
      <c r="U53" s="12" t="s">
        <v>33</v>
      </c>
      <c r="V53" s="8"/>
    </row>
    <row r="54" spans="1:22" ht="14.25">
      <c r="A54" s="6"/>
      <c r="C54" s="88" t="s">
        <v>72</v>
      </c>
      <c r="D54" s="32" t="s">
        <v>36</v>
      </c>
      <c r="E54" s="45">
        <v>888.75</v>
      </c>
      <c r="F54" s="64">
        <v>888.75</v>
      </c>
      <c r="G54" s="65">
        <v>888.75</v>
      </c>
      <c r="H54" s="64">
        <v>888.75</v>
      </c>
      <c r="I54" s="45">
        <v>872.95</v>
      </c>
      <c r="J54" s="45">
        <v>537.2</v>
      </c>
      <c r="K54" s="45">
        <f>390.26+99.22</f>
        <v>489.48</v>
      </c>
      <c r="L54" s="45"/>
      <c r="M54" s="85"/>
      <c r="N54" s="84"/>
      <c r="O54" s="85"/>
      <c r="P54" s="84"/>
      <c r="Q54" s="85"/>
      <c r="R54" s="84"/>
      <c r="S54" s="28">
        <f t="shared" si="13"/>
        <v>5454.629999999999</v>
      </c>
      <c r="U54" s="12" t="s">
        <v>33</v>
      </c>
      <c r="V54" s="8"/>
    </row>
    <row r="55" spans="1:22" ht="15" thickBot="1">
      <c r="A55" s="6"/>
      <c r="C55" s="18"/>
      <c r="D55" s="33" t="s">
        <v>35</v>
      </c>
      <c r="E55" s="46">
        <v>7.87</v>
      </c>
      <c r="F55" s="66">
        <v>7.87</v>
      </c>
      <c r="G55" s="67">
        <v>7.87</v>
      </c>
      <c r="H55" s="66">
        <v>7.87</v>
      </c>
      <c r="I55" s="46">
        <v>7.87</v>
      </c>
      <c r="J55" s="46">
        <v>0</v>
      </c>
      <c r="K55" s="46">
        <v>7.87</v>
      </c>
      <c r="L55" s="46"/>
      <c r="M55" s="83"/>
      <c r="N55" s="82"/>
      <c r="O55" s="82"/>
      <c r="P55" s="82"/>
      <c r="Q55" s="82"/>
      <c r="R55" s="82"/>
      <c r="S55" s="30">
        <f t="shared" si="13"/>
        <v>47.22</v>
      </c>
      <c r="U55" s="12"/>
      <c r="V55" s="8"/>
    </row>
    <row r="56" spans="1:22" ht="15" thickBot="1">
      <c r="A56" s="6"/>
      <c r="C56" s="34" t="s">
        <v>77</v>
      </c>
      <c r="D56" s="36" t="s">
        <v>3</v>
      </c>
      <c r="E56" s="47">
        <f>SUM(E55,E53)</f>
        <v>1132.87</v>
      </c>
      <c r="F56" s="68">
        <f aca="true" t="shared" si="14" ref="F56:R56">SUM(F55,F53)</f>
        <v>1132.87</v>
      </c>
      <c r="G56" s="47">
        <f t="shared" si="14"/>
        <v>1132.87</v>
      </c>
      <c r="H56" s="68">
        <f t="shared" si="14"/>
        <v>1132.87</v>
      </c>
      <c r="I56" s="47">
        <f t="shared" si="14"/>
        <v>1112.87</v>
      </c>
      <c r="J56" s="47">
        <f t="shared" si="14"/>
        <v>680</v>
      </c>
      <c r="K56" s="47">
        <f>SUM(K55,K53)</f>
        <v>627.47</v>
      </c>
      <c r="L56" s="47">
        <f t="shared" si="14"/>
        <v>0</v>
      </c>
      <c r="M56" s="68">
        <f t="shared" si="14"/>
        <v>0</v>
      </c>
      <c r="N56" s="47">
        <f t="shared" si="14"/>
        <v>0</v>
      </c>
      <c r="O56" s="68">
        <f t="shared" si="14"/>
        <v>0</v>
      </c>
      <c r="P56" s="47">
        <f t="shared" si="14"/>
        <v>0</v>
      </c>
      <c r="Q56" s="68">
        <f t="shared" si="14"/>
        <v>0</v>
      </c>
      <c r="R56" s="47">
        <f t="shared" si="14"/>
        <v>0</v>
      </c>
      <c r="S56" s="38">
        <f t="shared" si="13"/>
        <v>6951.82</v>
      </c>
      <c r="U56" s="12"/>
      <c r="V56" s="8"/>
    </row>
    <row r="57" spans="1:22" s="10" customFormat="1" ht="14.25">
      <c r="A57" s="9"/>
      <c r="B57" s="9"/>
      <c r="C57" s="80" t="s">
        <v>12</v>
      </c>
      <c r="D57" s="32" t="s">
        <v>2</v>
      </c>
      <c r="E57" s="43">
        <v>1430</v>
      </c>
      <c r="F57" s="59">
        <v>1430</v>
      </c>
      <c r="G57" s="43">
        <v>1325</v>
      </c>
      <c r="H57" s="59">
        <v>1325</v>
      </c>
      <c r="I57" s="43">
        <v>1000</v>
      </c>
      <c r="J57" s="43">
        <v>680</v>
      </c>
      <c r="K57" s="43">
        <v>975</v>
      </c>
      <c r="L57" s="43"/>
      <c r="M57" s="78"/>
      <c r="N57" s="79"/>
      <c r="O57" s="78"/>
      <c r="P57" s="78"/>
      <c r="Q57" s="78"/>
      <c r="R57" s="78"/>
      <c r="S57" s="91">
        <f t="shared" si="13"/>
        <v>8165</v>
      </c>
      <c r="U57" s="12"/>
      <c r="V57" s="11"/>
    </row>
    <row r="58" spans="1:22" ht="14.25">
      <c r="A58" s="6"/>
      <c r="C58" s="81" t="s">
        <v>7</v>
      </c>
      <c r="D58" s="31" t="s">
        <v>29</v>
      </c>
      <c r="E58" s="44">
        <v>1125</v>
      </c>
      <c r="F58" s="61">
        <v>1125</v>
      </c>
      <c r="G58" s="62">
        <v>1125</v>
      </c>
      <c r="H58" s="61">
        <v>1125</v>
      </c>
      <c r="I58" s="44">
        <v>1000</v>
      </c>
      <c r="J58" s="44">
        <v>680</v>
      </c>
      <c r="K58" s="44">
        <f>494+230.6</f>
        <v>724.6</v>
      </c>
      <c r="L58" s="44"/>
      <c r="M58" s="83"/>
      <c r="N58" s="82"/>
      <c r="O58" s="83"/>
      <c r="P58" s="82"/>
      <c r="Q58" s="83"/>
      <c r="R58" s="82"/>
      <c r="S58" s="29">
        <f t="shared" si="13"/>
        <v>6904.6</v>
      </c>
      <c r="U58" s="12"/>
      <c r="V58" s="8"/>
    </row>
    <row r="59" spans="1:22" ht="14.25">
      <c r="A59" s="6"/>
      <c r="C59" s="88" t="s">
        <v>72</v>
      </c>
      <c r="D59" s="32" t="s">
        <v>37</v>
      </c>
      <c r="E59" s="45">
        <v>1012.5</v>
      </c>
      <c r="F59" s="64">
        <v>1012.5</v>
      </c>
      <c r="G59" s="65">
        <v>1012.5</v>
      </c>
      <c r="H59" s="64">
        <v>1012.5</v>
      </c>
      <c r="I59" s="45">
        <v>900</v>
      </c>
      <c r="J59" s="45">
        <v>612</v>
      </c>
      <c r="K59" s="45">
        <f>444.6+207.54</f>
        <v>652.14</v>
      </c>
      <c r="L59" s="45"/>
      <c r="M59" s="85"/>
      <c r="N59" s="84"/>
      <c r="O59" s="85"/>
      <c r="P59" s="84"/>
      <c r="Q59" s="85"/>
      <c r="R59" s="84"/>
      <c r="S59" s="28">
        <f t="shared" si="13"/>
        <v>6214.14</v>
      </c>
      <c r="U59" s="12"/>
      <c r="V59" s="8"/>
    </row>
    <row r="60" spans="1:22" ht="15" thickBot="1">
      <c r="A60" s="6"/>
      <c r="C60" s="18"/>
      <c r="D60" s="33" t="s">
        <v>35</v>
      </c>
      <c r="E60" s="44">
        <v>7.87</v>
      </c>
      <c r="F60" s="61">
        <v>7.87</v>
      </c>
      <c r="G60" s="62">
        <v>7.87</v>
      </c>
      <c r="H60" s="61">
        <v>7.87</v>
      </c>
      <c r="I60" s="44">
        <v>7.87</v>
      </c>
      <c r="J60" s="44">
        <v>0</v>
      </c>
      <c r="K60" s="44">
        <v>7.87</v>
      </c>
      <c r="L60" s="44"/>
      <c r="M60" s="83"/>
      <c r="N60" s="82"/>
      <c r="O60" s="82"/>
      <c r="P60" s="82"/>
      <c r="Q60" s="82"/>
      <c r="R60" s="82"/>
      <c r="S60" s="30">
        <f aca="true" t="shared" si="15" ref="S60:S95">SUM(E60:R60)</f>
        <v>47.22</v>
      </c>
      <c r="U60" s="12"/>
      <c r="V60" s="8"/>
    </row>
    <row r="61" spans="1:22" ht="15" thickBot="1">
      <c r="A61" s="6"/>
      <c r="C61" s="34" t="s">
        <v>77</v>
      </c>
      <c r="D61" s="36" t="s">
        <v>3</v>
      </c>
      <c r="E61" s="47">
        <f>SUM(E58,E60)</f>
        <v>1132.87</v>
      </c>
      <c r="F61" s="68">
        <f aca="true" t="shared" si="16" ref="F61:R61">SUM(F58,F60)</f>
        <v>1132.87</v>
      </c>
      <c r="G61" s="47">
        <f t="shared" si="16"/>
        <v>1132.87</v>
      </c>
      <c r="H61" s="68">
        <f t="shared" si="16"/>
        <v>1132.87</v>
      </c>
      <c r="I61" s="47">
        <f t="shared" si="16"/>
        <v>1007.87</v>
      </c>
      <c r="J61" s="47">
        <f t="shared" si="16"/>
        <v>680</v>
      </c>
      <c r="K61" s="47">
        <f>SUM(K58,K60)</f>
        <v>732.47</v>
      </c>
      <c r="L61" s="47">
        <f t="shared" si="16"/>
        <v>0</v>
      </c>
      <c r="M61" s="68">
        <f t="shared" si="16"/>
        <v>0</v>
      </c>
      <c r="N61" s="47">
        <f t="shared" si="16"/>
        <v>0</v>
      </c>
      <c r="O61" s="68">
        <f t="shared" si="16"/>
        <v>0</v>
      </c>
      <c r="P61" s="47">
        <f t="shared" si="16"/>
        <v>0</v>
      </c>
      <c r="Q61" s="68">
        <f t="shared" si="16"/>
        <v>0</v>
      </c>
      <c r="R61" s="47">
        <f t="shared" si="16"/>
        <v>0</v>
      </c>
      <c r="S61" s="38">
        <f>SUM(E61:R61)</f>
        <v>6951.82</v>
      </c>
      <c r="U61" s="12"/>
      <c r="V61" s="8"/>
    </row>
    <row r="62" spans="1:22" ht="15" thickBot="1">
      <c r="A62" s="6"/>
      <c r="C62" s="19" t="s">
        <v>13</v>
      </c>
      <c r="D62" s="32" t="s">
        <v>2</v>
      </c>
      <c r="E62" s="43">
        <v>1325</v>
      </c>
      <c r="F62" s="59">
        <v>1745</v>
      </c>
      <c r="G62" s="43">
        <v>1745</v>
      </c>
      <c r="H62" s="59">
        <v>1430</v>
      </c>
      <c r="I62" s="43">
        <v>1000</v>
      </c>
      <c r="J62" s="43">
        <v>575</v>
      </c>
      <c r="K62" s="43">
        <v>975</v>
      </c>
      <c r="L62" s="43">
        <v>1400</v>
      </c>
      <c r="M62" s="59">
        <v>500</v>
      </c>
      <c r="N62" s="43">
        <v>575</v>
      </c>
      <c r="O62" s="59">
        <v>1575</v>
      </c>
      <c r="P62" s="43">
        <v>1650</v>
      </c>
      <c r="Q62" s="59">
        <v>1075</v>
      </c>
      <c r="R62" s="43">
        <v>1790.87</v>
      </c>
      <c r="S62" s="39">
        <f t="shared" si="15"/>
        <v>17360.87</v>
      </c>
      <c r="U62" s="12"/>
      <c r="V62" s="8"/>
    </row>
    <row r="63" spans="1:22" ht="15" thickBot="1" thickTop="1">
      <c r="A63" s="6"/>
      <c r="C63" s="1" t="s">
        <v>6</v>
      </c>
      <c r="D63" s="31" t="s">
        <v>29</v>
      </c>
      <c r="E63" s="44">
        <v>1125</v>
      </c>
      <c r="F63" s="61">
        <v>1125</v>
      </c>
      <c r="G63" s="62">
        <v>1125</v>
      </c>
      <c r="H63" s="61">
        <v>1125</v>
      </c>
      <c r="I63" s="44">
        <v>1000</v>
      </c>
      <c r="J63" s="44">
        <v>575</v>
      </c>
      <c r="K63" s="44">
        <v>599</v>
      </c>
      <c r="L63" s="44">
        <v>1230</v>
      </c>
      <c r="M63" s="61">
        <v>500</v>
      </c>
      <c r="N63" s="44">
        <v>575</v>
      </c>
      <c r="O63" s="61">
        <v>1230</v>
      </c>
      <c r="P63" s="44">
        <v>1230</v>
      </c>
      <c r="Q63" s="61">
        <v>1075</v>
      </c>
      <c r="R63" s="44">
        <v>1790.87</v>
      </c>
      <c r="S63" s="39">
        <f>SUM(E63:R63)</f>
        <v>14304.869999999999</v>
      </c>
      <c r="U63" s="12"/>
      <c r="V63" s="8"/>
    </row>
    <row r="64" spans="1:22" ht="15" thickBot="1" thickTop="1">
      <c r="A64" s="6"/>
      <c r="C64" s="18"/>
      <c r="D64" s="32" t="s">
        <v>38</v>
      </c>
      <c r="E64" s="45">
        <v>675</v>
      </c>
      <c r="F64" s="64">
        <v>675</v>
      </c>
      <c r="G64" s="65">
        <v>675</v>
      </c>
      <c r="H64" s="64">
        <v>675</v>
      </c>
      <c r="I64" s="45">
        <v>600</v>
      </c>
      <c r="J64" s="45">
        <v>345</v>
      </c>
      <c r="K64" s="45">
        <v>359.4</v>
      </c>
      <c r="L64" s="45">
        <v>738</v>
      </c>
      <c r="M64" s="64">
        <v>300</v>
      </c>
      <c r="N64" s="45">
        <v>345</v>
      </c>
      <c r="O64" s="64">
        <v>738</v>
      </c>
      <c r="P64" s="45">
        <v>738</v>
      </c>
      <c r="Q64" s="64">
        <v>645</v>
      </c>
      <c r="R64" s="45">
        <v>1074.52</v>
      </c>
      <c r="S64" s="40">
        <f>SUM(E64:R64)</f>
        <v>8582.92</v>
      </c>
      <c r="U64" s="12"/>
      <c r="V64" s="8"/>
    </row>
    <row r="65" spans="1:22" ht="15" thickBot="1" thickTop="1">
      <c r="A65" s="6"/>
      <c r="C65" s="1" t="s">
        <v>31</v>
      </c>
      <c r="D65" s="33" t="s">
        <v>35</v>
      </c>
      <c r="E65" s="44">
        <v>7.87</v>
      </c>
      <c r="F65" s="61">
        <v>7.87</v>
      </c>
      <c r="G65" s="62">
        <v>7.87</v>
      </c>
      <c r="H65" s="61">
        <v>7.87</v>
      </c>
      <c r="I65" s="44">
        <v>7.87</v>
      </c>
      <c r="J65" s="44">
        <v>0</v>
      </c>
      <c r="K65" s="44">
        <v>7.87</v>
      </c>
      <c r="L65" s="44">
        <v>7.87</v>
      </c>
      <c r="M65" s="61">
        <v>7.87</v>
      </c>
      <c r="N65" s="44">
        <v>7.87</v>
      </c>
      <c r="O65" s="44">
        <v>7.87</v>
      </c>
      <c r="P65" s="44">
        <v>7.87</v>
      </c>
      <c r="Q65" s="44">
        <v>7.87</v>
      </c>
      <c r="R65" s="44">
        <v>0</v>
      </c>
      <c r="S65" s="41">
        <f t="shared" si="15"/>
        <v>94.44000000000001</v>
      </c>
      <c r="U65" s="12"/>
      <c r="V65" s="8"/>
    </row>
    <row r="66" spans="1:22" ht="15" thickBot="1">
      <c r="A66" s="6"/>
      <c r="C66" s="34" t="s">
        <v>31</v>
      </c>
      <c r="D66" s="36" t="s">
        <v>3</v>
      </c>
      <c r="E66" s="47">
        <f>SUM(E63,E65)</f>
        <v>1132.87</v>
      </c>
      <c r="F66" s="68">
        <f aca="true" t="shared" si="17" ref="F66:R66">SUM(F63,F65)</f>
        <v>1132.87</v>
      </c>
      <c r="G66" s="47">
        <f t="shared" si="17"/>
        <v>1132.87</v>
      </c>
      <c r="H66" s="68">
        <f t="shared" si="17"/>
        <v>1132.87</v>
      </c>
      <c r="I66" s="47">
        <f t="shared" si="17"/>
        <v>1007.87</v>
      </c>
      <c r="J66" s="47">
        <f t="shared" si="17"/>
        <v>575</v>
      </c>
      <c r="K66" s="47">
        <f>SUM(K63,K65)</f>
        <v>606.87</v>
      </c>
      <c r="L66" s="47">
        <f t="shared" si="17"/>
        <v>1237.87</v>
      </c>
      <c r="M66" s="68">
        <f t="shared" si="17"/>
        <v>507.87</v>
      </c>
      <c r="N66" s="47">
        <f t="shared" si="17"/>
        <v>582.87</v>
      </c>
      <c r="O66" s="68">
        <f t="shared" si="17"/>
        <v>1237.87</v>
      </c>
      <c r="P66" s="47">
        <f t="shared" si="17"/>
        <v>1237.87</v>
      </c>
      <c r="Q66" s="68">
        <f t="shared" si="17"/>
        <v>1082.87</v>
      </c>
      <c r="R66" s="47">
        <f t="shared" si="17"/>
        <v>1790.87</v>
      </c>
      <c r="S66" s="37">
        <f t="shared" si="15"/>
        <v>14399.309999999998</v>
      </c>
      <c r="U66" s="12"/>
      <c r="V66" s="8"/>
    </row>
    <row r="67" spans="1:22" ht="14.25">
      <c r="A67" s="6"/>
      <c r="C67" s="80" t="s">
        <v>20</v>
      </c>
      <c r="D67" s="32" t="s">
        <v>2</v>
      </c>
      <c r="E67" s="43">
        <v>325</v>
      </c>
      <c r="F67" s="59">
        <v>430</v>
      </c>
      <c r="G67" s="43">
        <v>430</v>
      </c>
      <c r="H67" s="59">
        <v>325</v>
      </c>
      <c r="I67" s="43">
        <v>0</v>
      </c>
      <c r="J67" s="43">
        <v>430</v>
      </c>
      <c r="K67" s="78"/>
      <c r="L67" s="78"/>
      <c r="M67" s="78"/>
      <c r="N67" s="79"/>
      <c r="O67" s="78"/>
      <c r="P67" s="78"/>
      <c r="Q67" s="78"/>
      <c r="R67" s="78"/>
      <c r="S67" s="91">
        <f t="shared" si="15"/>
        <v>1940</v>
      </c>
      <c r="U67" s="12"/>
      <c r="V67" s="8"/>
    </row>
    <row r="68" spans="1:22" ht="14.25">
      <c r="A68" s="6"/>
      <c r="C68" s="81" t="s">
        <v>8</v>
      </c>
      <c r="D68" s="31" t="s">
        <v>29</v>
      </c>
      <c r="E68" s="44">
        <v>325</v>
      </c>
      <c r="F68" s="61">
        <v>430</v>
      </c>
      <c r="G68" s="62">
        <v>430</v>
      </c>
      <c r="H68" s="61">
        <v>325</v>
      </c>
      <c r="I68" s="44">
        <v>0</v>
      </c>
      <c r="J68" s="44">
        <v>430</v>
      </c>
      <c r="K68" s="82"/>
      <c r="L68" s="82"/>
      <c r="M68" s="83"/>
      <c r="N68" s="82"/>
      <c r="O68" s="83"/>
      <c r="P68" s="82"/>
      <c r="Q68" s="83"/>
      <c r="R68" s="82"/>
      <c r="S68" s="29">
        <f>SUM(E68:R68)</f>
        <v>1940</v>
      </c>
      <c r="U68" s="12"/>
      <c r="V68" s="8"/>
    </row>
    <row r="69" spans="1:22" ht="14.25">
      <c r="A69" s="6"/>
      <c r="C69" s="76" t="s">
        <v>67</v>
      </c>
      <c r="D69" s="32" t="s">
        <v>39</v>
      </c>
      <c r="E69" s="45">
        <v>260</v>
      </c>
      <c r="F69" s="64">
        <v>344</v>
      </c>
      <c r="G69" s="65">
        <v>344</v>
      </c>
      <c r="H69" s="64">
        <v>260</v>
      </c>
      <c r="I69" s="45">
        <v>0</v>
      </c>
      <c r="J69" s="45">
        <v>344</v>
      </c>
      <c r="K69" s="84"/>
      <c r="L69" s="84"/>
      <c r="M69" s="85"/>
      <c r="N69" s="84"/>
      <c r="O69" s="85"/>
      <c r="P69" s="84"/>
      <c r="Q69" s="85"/>
      <c r="R69" s="84"/>
      <c r="S69" s="28">
        <f>SUM(E69:R69)</f>
        <v>1552</v>
      </c>
      <c r="U69" s="12"/>
      <c r="V69" s="8"/>
    </row>
    <row r="70" spans="1:22" ht="15" thickBot="1">
      <c r="A70" s="6"/>
      <c r="C70" s="1" t="s">
        <v>31</v>
      </c>
      <c r="D70" s="33" t="s">
        <v>35</v>
      </c>
      <c r="E70" s="44">
        <v>7.87</v>
      </c>
      <c r="F70" s="61">
        <v>7.87</v>
      </c>
      <c r="G70" s="62">
        <v>7.87</v>
      </c>
      <c r="H70" s="61">
        <v>7.87</v>
      </c>
      <c r="I70" s="44">
        <v>0</v>
      </c>
      <c r="J70" s="44">
        <v>0</v>
      </c>
      <c r="K70" s="82"/>
      <c r="L70" s="82"/>
      <c r="M70" s="83"/>
      <c r="N70" s="82"/>
      <c r="O70" s="82"/>
      <c r="P70" s="82"/>
      <c r="Q70" s="82"/>
      <c r="R70" s="82"/>
      <c r="S70" s="30">
        <f t="shared" si="15"/>
        <v>31.48</v>
      </c>
      <c r="U70" s="12"/>
      <c r="V70" s="8"/>
    </row>
    <row r="71" spans="1:22" ht="15" thickBot="1">
      <c r="A71" s="6"/>
      <c r="C71" s="34"/>
      <c r="D71" s="36" t="s">
        <v>3</v>
      </c>
      <c r="E71" s="47">
        <f>SUM(E68,E70)</f>
        <v>332.87</v>
      </c>
      <c r="F71" s="68">
        <f aca="true" t="shared" si="18" ref="F71:R71">SUM(F68,F70)</f>
        <v>437.87</v>
      </c>
      <c r="G71" s="47">
        <f t="shared" si="18"/>
        <v>437.87</v>
      </c>
      <c r="H71" s="68">
        <f t="shared" si="18"/>
        <v>332.87</v>
      </c>
      <c r="I71" s="47">
        <f t="shared" si="18"/>
        <v>0</v>
      </c>
      <c r="J71" s="47">
        <f t="shared" si="18"/>
        <v>430</v>
      </c>
      <c r="K71" s="47">
        <f>SUM(K68,K70)</f>
        <v>0</v>
      </c>
      <c r="L71" s="47">
        <f t="shared" si="18"/>
        <v>0</v>
      </c>
      <c r="M71" s="68">
        <f t="shared" si="18"/>
        <v>0</v>
      </c>
      <c r="N71" s="47">
        <f t="shared" si="18"/>
        <v>0</v>
      </c>
      <c r="O71" s="68">
        <f t="shared" si="18"/>
        <v>0</v>
      </c>
      <c r="P71" s="47">
        <f t="shared" si="18"/>
        <v>0</v>
      </c>
      <c r="Q71" s="47">
        <f t="shared" si="18"/>
        <v>0</v>
      </c>
      <c r="R71" s="47">
        <f t="shared" si="18"/>
        <v>0</v>
      </c>
      <c r="S71" s="38">
        <f t="shared" si="15"/>
        <v>1971.48</v>
      </c>
      <c r="U71" s="12"/>
      <c r="V71" s="8"/>
    </row>
    <row r="72" spans="1:22" ht="14.25">
      <c r="A72" s="6"/>
      <c r="C72" s="19" t="s">
        <v>16</v>
      </c>
      <c r="D72" s="32" t="s">
        <v>2</v>
      </c>
      <c r="E72" s="43">
        <v>430</v>
      </c>
      <c r="F72" s="59">
        <v>430</v>
      </c>
      <c r="G72" s="43">
        <v>325</v>
      </c>
      <c r="H72" s="59">
        <v>325</v>
      </c>
      <c r="I72" s="43">
        <v>0</v>
      </c>
      <c r="J72" s="43">
        <v>430</v>
      </c>
      <c r="K72" s="43">
        <v>975</v>
      </c>
      <c r="L72" s="43">
        <v>755</v>
      </c>
      <c r="M72" s="59">
        <v>0</v>
      </c>
      <c r="N72" s="43">
        <v>0</v>
      </c>
      <c r="O72" s="59">
        <v>430</v>
      </c>
      <c r="P72" s="43">
        <v>860</v>
      </c>
      <c r="Q72" s="59">
        <v>325</v>
      </c>
      <c r="R72" s="43">
        <v>1621.16</v>
      </c>
      <c r="S72" s="91">
        <f t="shared" si="15"/>
        <v>6906.16</v>
      </c>
      <c r="U72" s="12"/>
      <c r="V72" s="8"/>
    </row>
    <row r="73" spans="1:22" ht="14.25">
      <c r="A73" s="6"/>
      <c r="C73" s="1" t="s">
        <v>9</v>
      </c>
      <c r="D73" s="31" t="s">
        <v>29</v>
      </c>
      <c r="E73" s="44">
        <v>430</v>
      </c>
      <c r="F73" s="61">
        <v>430</v>
      </c>
      <c r="G73" s="62">
        <v>325</v>
      </c>
      <c r="H73" s="61">
        <v>325</v>
      </c>
      <c r="I73" s="44">
        <v>0</v>
      </c>
      <c r="J73" s="44">
        <v>430</v>
      </c>
      <c r="K73" s="44">
        <v>32.22</v>
      </c>
      <c r="L73" s="44">
        <v>468.31</v>
      </c>
      <c r="M73" s="61">
        <v>0</v>
      </c>
      <c r="N73" s="44">
        <v>0</v>
      </c>
      <c r="O73" s="61">
        <v>430</v>
      </c>
      <c r="P73" s="44">
        <v>468.31</v>
      </c>
      <c r="Q73" s="61">
        <v>325</v>
      </c>
      <c r="R73" s="44">
        <v>1621.16</v>
      </c>
      <c r="S73" s="29">
        <f>SUM(E73:R73)</f>
        <v>5285</v>
      </c>
      <c r="U73" s="12"/>
      <c r="V73" s="8"/>
    </row>
    <row r="74" spans="1:22" ht="14.25">
      <c r="A74" s="6"/>
      <c r="C74" s="18"/>
      <c r="D74" s="32" t="s">
        <v>40</v>
      </c>
      <c r="E74" s="45">
        <v>365.5</v>
      </c>
      <c r="F74" s="64">
        <v>365.5</v>
      </c>
      <c r="G74" s="65">
        <v>276.25</v>
      </c>
      <c r="H74" s="64">
        <v>276.25</v>
      </c>
      <c r="I74" s="45">
        <v>0</v>
      </c>
      <c r="J74" s="45">
        <v>365.5</v>
      </c>
      <c r="K74" s="45">
        <v>27.39</v>
      </c>
      <c r="L74" s="45">
        <v>398.06</v>
      </c>
      <c r="M74" s="64">
        <v>0</v>
      </c>
      <c r="N74" s="45">
        <v>0</v>
      </c>
      <c r="O74" s="64">
        <v>365.5</v>
      </c>
      <c r="P74" s="45">
        <v>398.06</v>
      </c>
      <c r="Q74" s="64">
        <v>276.25</v>
      </c>
      <c r="R74" s="45">
        <v>1377.99</v>
      </c>
      <c r="S74" s="28">
        <f>SUM(E74:R74)</f>
        <v>4492.25</v>
      </c>
      <c r="U74" s="12"/>
      <c r="V74" s="8"/>
    </row>
    <row r="75" spans="1:22" ht="15" thickBot="1">
      <c r="A75" s="6"/>
      <c r="C75" s="1" t="s">
        <v>31</v>
      </c>
      <c r="D75" s="33" t="s">
        <v>35</v>
      </c>
      <c r="E75" s="44">
        <v>7.87</v>
      </c>
      <c r="F75" s="61">
        <v>7.87</v>
      </c>
      <c r="G75" s="62">
        <v>7.87</v>
      </c>
      <c r="H75" s="61">
        <v>7.87</v>
      </c>
      <c r="I75" s="44">
        <v>0</v>
      </c>
      <c r="J75" s="44">
        <v>0</v>
      </c>
      <c r="K75" s="44">
        <v>7.87</v>
      </c>
      <c r="L75" s="44">
        <v>7.87</v>
      </c>
      <c r="M75" s="61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30">
        <f t="shared" si="15"/>
        <v>47.22</v>
      </c>
      <c r="U75" s="12"/>
      <c r="V75" s="8"/>
    </row>
    <row r="76" spans="1:22" ht="15" thickBot="1">
      <c r="A76" s="6"/>
      <c r="C76" s="3"/>
      <c r="D76" s="36" t="s">
        <v>3</v>
      </c>
      <c r="E76" s="47">
        <f>SUM(E73,E75)</f>
        <v>437.87</v>
      </c>
      <c r="F76" s="68">
        <f aca="true" t="shared" si="19" ref="F76:R76">SUM(F73,F75)</f>
        <v>437.87</v>
      </c>
      <c r="G76" s="47">
        <f t="shared" si="19"/>
        <v>332.87</v>
      </c>
      <c r="H76" s="68">
        <f t="shared" si="19"/>
        <v>332.87</v>
      </c>
      <c r="I76" s="47">
        <f t="shared" si="19"/>
        <v>0</v>
      </c>
      <c r="J76" s="47">
        <f t="shared" si="19"/>
        <v>430</v>
      </c>
      <c r="K76" s="47">
        <f>SUM(K73,K75)</f>
        <v>40.089999999999996</v>
      </c>
      <c r="L76" s="47">
        <f t="shared" si="19"/>
        <v>476.18</v>
      </c>
      <c r="M76" s="68">
        <f t="shared" si="19"/>
        <v>0</v>
      </c>
      <c r="N76" s="47">
        <f t="shared" si="19"/>
        <v>0</v>
      </c>
      <c r="O76" s="68">
        <f t="shared" si="19"/>
        <v>430</v>
      </c>
      <c r="P76" s="47">
        <f t="shared" si="19"/>
        <v>468.31</v>
      </c>
      <c r="Q76" s="68">
        <f t="shared" si="19"/>
        <v>325</v>
      </c>
      <c r="R76" s="47">
        <f t="shared" si="19"/>
        <v>1621.16</v>
      </c>
      <c r="S76" s="38">
        <f t="shared" si="15"/>
        <v>5332.22</v>
      </c>
      <c r="U76" s="12"/>
      <c r="V76" s="8"/>
    </row>
    <row r="77" spans="1:22" ht="15" thickBot="1">
      <c r="A77" s="6"/>
      <c r="C77" s="18" t="s">
        <v>17</v>
      </c>
      <c r="D77" s="32" t="s">
        <v>2</v>
      </c>
      <c r="E77" s="43">
        <v>325</v>
      </c>
      <c r="F77" s="59">
        <v>745</v>
      </c>
      <c r="G77" s="43">
        <v>850</v>
      </c>
      <c r="H77" s="59">
        <v>535</v>
      </c>
      <c r="I77" s="43">
        <v>105</v>
      </c>
      <c r="J77" s="43">
        <v>430</v>
      </c>
      <c r="K77" s="43">
        <v>975</v>
      </c>
      <c r="L77" s="43">
        <v>860</v>
      </c>
      <c r="M77" s="59">
        <v>420</v>
      </c>
      <c r="N77" s="43">
        <v>430</v>
      </c>
      <c r="O77" s="59">
        <v>535</v>
      </c>
      <c r="P77" s="43">
        <v>860</v>
      </c>
      <c r="Q77" s="59">
        <v>430</v>
      </c>
      <c r="R77" s="43">
        <v>784.56</v>
      </c>
      <c r="S77" s="39">
        <f t="shared" si="15"/>
        <v>8284.56</v>
      </c>
      <c r="U77" s="12"/>
      <c r="V77" s="8"/>
    </row>
    <row r="78" spans="1:22" ht="15" thickBot="1" thickTop="1">
      <c r="A78" s="6"/>
      <c r="C78" s="1" t="s">
        <v>9</v>
      </c>
      <c r="D78" s="31" t="s">
        <v>29</v>
      </c>
      <c r="E78" s="44">
        <v>325</v>
      </c>
      <c r="F78" s="61">
        <v>456.89</v>
      </c>
      <c r="G78" s="62">
        <v>456.89</v>
      </c>
      <c r="H78" s="61">
        <v>456.89</v>
      </c>
      <c r="I78" s="44">
        <v>105</v>
      </c>
      <c r="J78" s="44">
        <v>430</v>
      </c>
      <c r="K78" s="44">
        <v>32.22</v>
      </c>
      <c r="L78" s="44">
        <v>468.31</v>
      </c>
      <c r="M78" s="61">
        <v>420</v>
      </c>
      <c r="N78" s="44">
        <v>430</v>
      </c>
      <c r="O78" s="61">
        <v>468.31</v>
      </c>
      <c r="P78" s="44">
        <v>468.31</v>
      </c>
      <c r="Q78" s="61">
        <v>430</v>
      </c>
      <c r="R78" s="44">
        <v>784.56</v>
      </c>
      <c r="S78" s="39">
        <f>SUM(E78:R78)</f>
        <v>5732.379999999999</v>
      </c>
      <c r="U78" s="12"/>
      <c r="V78" s="8"/>
    </row>
    <row r="79" spans="1:22" ht="15" thickBot="1" thickTop="1">
      <c r="A79" s="6"/>
      <c r="C79" s="18"/>
      <c r="D79" s="32" t="s">
        <v>41</v>
      </c>
      <c r="E79" s="45">
        <v>318.5</v>
      </c>
      <c r="F79" s="64">
        <v>447.75</v>
      </c>
      <c r="G79" s="65">
        <v>447.75</v>
      </c>
      <c r="H79" s="64">
        <v>447.75</v>
      </c>
      <c r="I79" s="45">
        <v>102.9</v>
      </c>
      <c r="J79" s="45">
        <v>421.4</v>
      </c>
      <c r="K79" s="45">
        <v>31.58</v>
      </c>
      <c r="L79" s="45">
        <v>458.94</v>
      </c>
      <c r="M79" s="64">
        <v>411.6</v>
      </c>
      <c r="N79" s="45">
        <v>421.4</v>
      </c>
      <c r="O79" s="64">
        <v>458.94</v>
      </c>
      <c r="P79" s="45">
        <v>458.94</v>
      </c>
      <c r="Q79" s="64">
        <v>421.4</v>
      </c>
      <c r="R79" s="45">
        <v>768.87</v>
      </c>
      <c r="S79" s="40">
        <f>SUM(E79:R79)</f>
        <v>5617.719999999999</v>
      </c>
      <c r="U79" s="12"/>
      <c r="V79" s="8"/>
    </row>
    <row r="80" spans="1:22" ht="15" thickBot="1" thickTop="1">
      <c r="A80" s="6"/>
      <c r="C80" s="1" t="s">
        <v>31</v>
      </c>
      <c r="D80" s="33" t="s">
        <v>35</v>
      </c>
      <c r="E80" s="44">
        <v>7.87</v>
      </c>
      <c r="F80" s="61">
        <v>7.87</v>
      </c>
      <c r="G80" s="62">
        <v>7.87</v>
      </c>
      <c r="H80" s="61">
        <v>7.87</v>
      </c>
      <c r="I80" s="44">
        <v>7.87</v>
      </c>
      <c r="J80" s="44">
        <v>0</v>
      </c>
      <c r="K80" s="44">
        <v>7.87</v>
      </c>
      <c r="L80" s="44">
        <v>7.87</v>
      </c>
      <c r="M80" s="61">
        <v>7.87</v>
      </c>
      <c r="N80" s="44">
        <v>7.87</v>
      </c>
      <c r="O80" s="44">
        <v>7.87</v>
      </c>
      <c r="P80" s="44">
        <v>7.87</v>
      </c>
      <c r="Q80" s="44">
        <v>7.87</v>
      </c>
      <c r="R80" s="44">
        <v>0</v>
      </c>
      <c r="S80" s="41">
        <f>SUM(E80:R80)</f>
        <v>94.44000000000001</v>
      </c>
      <c r="U80" s="12"/>
      <c r="V80" s="8"/>
    </row>
    <row r="81" spans="1:22" ht="15" thickBot="1">
      <c r="A81" s="6"/>
      <c r="C81" s="7"/>
      <c r="D81" s="36" t="s">
        <v>3</v>
      </c>
      <c r="E81" s="47">
        <f>SUM(E78,E80)</f>
        <v>332.87</v>
      </c>
      <c r="F81" s="68">
        <f aca="true" t="shared" si="20" ref="F81:Q81">SUM(F78,F80)</f>
        <v>464.76</v>
      </c>
      <c r="G81" s="47">
        <f t="shared" si="20"/>
        <v>464.76</v>
      </c>
      <c r="H81" s="68">
        <f t="shared" si="20"/>
        <v>464.76</v>
      </c>
      <c r="I81" s="47">
        <f t="shared" si="20"/>
        <v>112.87</v>
      </c>
      <c r="J81" s="47">
        <f t="shared" si="20"/>
        <v>430</v>
      </c>
      <c r="K81" s="47">
        <f>SUM(K78,K80)</f>
        <v>40.089999999999996</v>
      </c>
      <c r="L81" s="47">
        <f t="shared" si="20"/>
        <v>476.18</v>
      </c>
      <c r="M81" s="68">
        <f t="shared" si="20"/>
        <v>427.87</v>
      </c>
      <c r="N81" s="47">
        <f t="shared" si="20"/>
        <v>437.87</v>
      </c>
      <c r="O81" s="68">
        <f t="shared" si="20"/>
        <v>476.18</v>
      </c>
      <c r="P81" s="47">
        <f t="shared" si="20"/>
        <v>476.18</v>
      </c>
      <c r="Q81" s="68">
        <f t="shared" si="20"/>
        <v>437.87</v>
      </c>
      <c r="R81" s="47">
        <f>SUM(R78,R80)</f>
        <v>784.56</v>
      </c>
      <c r="S81" s="37">
        <f>SUM(E81:R81)</f>
        <v>5826.82</v>
      </c>
      <c r="U81" s="12"/>
      <c r="V81" s="8"/>
    </row>
    <row r="82" spans="1:22" ht="14.25">
      <c r="A82" s="6"/>
      <c r="C82" s="19" t="s">
        <v>65</v>
      </c>
      <c r="D82" s="32" t="s">
        <v>2</v>
      </c>
      <c r="E82" s="43">
        <v>430</v>
      </c>
      <c r="F82" s="59">
        <v>850</v>
      </c>
      <c r="G82" s="43">
        <v>850</v>
      </c>
      <c r="H82" s="59">
        <v>430</v>
      </c>
      <c r="I82" s="43">
        <v>105</v>
      </c>
      <c r="J82" s="43">
        <v>430</v>
      </c>
      <c r="K82" s="43">
        <v>975</v>
      </c>
      <c r="L82" s="43">
        <v>1070</v>
      </c>
      <c r="M82" s="59">
        <v>420</v>
      </c>
      <c r="N82" s="43">
        <v>325</v>
      </c>
      <c r="O82" s="59">
        <v>535</v>
      </c>
      <c r="P82" s="43">
        <v>1070</v>
      </c>
      <c r="Q82" s="59">
        <v>535</v>
      </c>
      <c r="R82" s="43">
        <v>1600.95</v>
      </c>
      <c r="S82" s="91">
        <f t="shared" si="15"/>
        <v>9625.95</v>
      </c>
      <c r="U82" s="12"/>
      <c r="V82" s="8"/>
    </row>
    <row r="83" spans="1:22" ht="14.25">
      <c r="A83" s="6"/>
      <c r="C83" s="1" t="s">
        <v>9</v>
      </c>
      <c r="D83" s="31" t="s">
        <v>29</v>
      </c>
      <c r="E83" s="44">
        <v>430</v>
      </c>
      <c r="F83" s="61">
        <v>609.18</v>
      </c>
      <c r="G83" s="62">
        <v>609.18</v>
      </c>
      <c r="H83" s="61">
        <v>430</v>
      </c>
      <c r="I83" s="44">
        <v>105</v>
      </c>
      <c r="J83" s="44">
        <v>430</v>
      </c>
      <c r="K83" s="44">
        <v>186.29</v>
      </c>
      <c r="L83" s="44">
        <v>624.41</v>
      </c>
      <c r="M83" s="61">
        <v>420</v>
      </c>
      <c r="N83" s="44">
        <v>325</v>
      </c>
      <c r="O83" s="61">
        <v>535</v>
      </c>
      <c r="P83" s="44">
        <v>624.41</v>
      </c>
      <c r="Q83" s="61">
        <v>535</v>
      </c>
      <c r="R83" s="44">
        <v>1600.95</v>
      </c>
      <c r="S83" s="29">
        <f>SUM(E83:R83)</f>
        <v>7464.419999999999</v>
      </c>
      <c r="U83" s="12"/>
      <c r="V83" s="8"/>
    </row>
    <row r="84" spans="1:22" ht="14.25">
      <c r="A84" s="6"/>
      <c r="C84" s="18"/>
      <c r="D84" s="32" t="s">
        <v>42</v>
      </c>
      <c r="E84" s="45">
        <v>412.8</v>
      </c>
      <c r="F84" s="64">
        <v>584.81</v>
      </c>
      <c r="G84" s="65">
        <v>584.81</v>
      </c>
      <c r="H84" s="64">
        <v>412.8</v>
      </c>
      <c r="I84" s="45">
        <v>100.8</v>
      </c>
      <c r="J84" s="45">
        <v>412.8</v>
      </c>
      <c r="K84" s="45">
        <v>178.84</v>
      </c>
      <c r="L84" s="45">
        <v>599.43</v>
      </c>
      <c r="M84" s="64">
        <v>403.2</v>
      </c>
      <c r="N84" s="45">
        <v>312</v>
      </c>
      <c r="O84" s="64">
        <v>513.6</v>
      </c>
      <c r="P84" s="45">
        <v>599.43</v>
      </c>
      <c r="Q84" s="64">
        <v>513.6</v>
      </c>
      <c r="R84" s="45">
        <v>1536.91</v>
      </c>
      <c r="S84" s="28">
        <f>SUM(E84:R84)</f>
        <v>7165.830000000001</v>
      </c>
      <c r="U84" s="12"/>
      <c r="V84" s="8"/>
    </row>
    <row r="85" spans="1:22" ht="15" thickBot="1">
      <c r="A85" s="6"/>
      <c r="C85" s="1" t="s">
        <v>31</v>
      </c>
      <c r="D85" s="33" t="s">
        <v>35</v>
      </c>
      <c r="E85" s="44">
        <v>7.87</v>
      </c>
      <c r="F85" s="61">
        <v>7.87</v>
      </c>
      <c r="G85" s="62">
        <v>7.87</v>
      </c>
      <c r="H85" s="61">
        <v>7.87</v>
      </c>
      <c r="I85" s="44">
        <v>7.87</v>
      </c>
      <c r="J85" s="44">
        <v>0</v>
      </c>
      <c r="K85" s="44">
        <v>7.87</v>
      </c>
      <c r="L85" s="44">
        <v>7.87</v>
      </c>
      <c r="M85" s="61">
        <v>7.87</v>
      </c>
      <c r="N85" s="44">
        <v>7.87</v>
      </c>
      <c r="O85" s="44">
        <v>7.87</v>
      </c>
      <c r="P85" s="44">
        <v>7.87</v>
      </c>
      <c r="Q85" s="44">
        <v>7.87</v>
      </c>
      <c r="R85" s="44">
        <v>0</v>
      </c>
      <c r="S85" s="30">
        <f t="shared" si="15"/>
        <v>94.44000000000001</v>
      </c>
      <c r="U85" s="12"/>
      <c r="V85" s="8"/>
    </row>
    <row r="86" spans="1:22" ht="15" thickBot="1">
      <c r="A86" s="6"/>
      <c r="C86" s="2"/>
      <c r="D86" s="36" t="s">
        <v>3</v>
      </c>
      <c r="E86" s="47">
        <f>SUM(E83,E85)</f>
        <v>437.87</v>
      </c>
      <c r="F86" s="68">
        <f aca="true" t="shared" si="21" ref="F86:R86">SUM(F83,F85)</f>
        <v>617.05</v>
      </c>
      <c r="G86" s="47">
        <f t="shared" si="21"/>
        <v>617.05</v>
      </c>
      <c r="H86" s="68">
        <f t="shared" si="21"/>
        <v>437.87</v>
      </c>
      <c r="I86" s="47">
        <f t="shared" si="21"/>
        <v>112.87</v>
      </c>
      <c r="J86" s="47">
        <f t="shared" si="21"/>
        <v>430</v>
      </c>
      <c r="K86" s="47">
        <f>SUM(K83,K85)</f>
        <v>194.16</v>
      </c>
      <c r="L86" s="47">
        <f t="shared" si="21"/>
        <v>632.28</v>
      </c>
      <c r="M86" s="68">
        <f t="shared" si="21"/>
        <v>427.87</v>
      </c>
      <c r="N86" s="47">
        <f t="shared" si="21"/>
        <v>332.87</v>
      </c>
      <c r="O86" s="68">
        <f t="shared" si="21"/>
        <v>542.87</v>
      </c>
      <c r="P86" s="47">
        <f t="shared" si="21"/>
        <v>632.28</v>
      </c>
      <c r="Q86" s="68">
        <f t="shared" si="21"/>
        <v>542.87</v>
      </c>
      <c r="R86" s="47">
        <f t="shared" si="21"/>
        <v>1600.95</v>
      </c>
      <c r="S86" s="38">
        <f>SUM(E86:R86)</f>
        <v>7558.859999999999</v>
      </c>
      <c r="U86" s="12"/>
      <c r="V86" s="8"/>
    </row>
    <row r="87" spans="1:22" ht="14.25">
      <c r="A87" s="6"/>
      <c r="C87" s="80" t="s">
        <v>21</v>
      </c>
      <c r="D87" s="32" t="s">
        <v>2</v>
      </c>
      <c r="E87" s="43">
        <v>325</v>
      </c>
      <c r="F87" s="59">
        <v>430</v>
      </c>
      <c r="G87" s="43">
        <v>430</v>
      </c>
      <c r="H87" s="59">
        <v>430</v>
      </c>
      <c r="I87" s="43">
        <v>0</v>
      </c>
      <c r="J87" s="43">
        <v>535</v>
      </c>
      <c r="K87" s="78"/>
      <c r="L87" s="78"/>
      <c r="M87" s="78"/>
      <c r="N87" s="79"/>
      <c r="O87" s="78"/>
      <c r="P87" s="78"/>
      <c r="Q87" s="78"/>
      <c r="R87" s="78"/>
      <c r="S87" s="91">
        <f t="shared" si="15"/>
        <v>2150</v>
      </c>
      <c r="U87" s="12"/>
      <c r="V87" s="8"/>
    </row>
    <row r="88" spans="1:22" ht="14.25">
      <c r="A88" s="6"/>
      <c r="C88" s="81" t="s">
        <v>9</v>
      </c>
      <c r="D88" s="31" t="s">
        <v>29</v>
      </c>
      <c r="E88" s="44">
        <v>325</v>
      </c>
      <c r="F88" s="61">
        <v>430</v>
      </c>
      <c r="G88" s="62">
        <v>430</v>
      </c>
      <c r="H88" s="61">
        <v>430</v>
      </c>
      <c r="I88" s="44">
        <v>0</v>
      </c>
      <c r="J88" s="44">
        <f>456.89+78.11</f>
        <v>535</v>
      </c>
      <c r="K88" s="82"/>
      <c r="L88" s="82"/>
      <c r="M88" s="83"/>
      <c r="N88" s="82"/>
      <c r="O88" s="83"/>
      <c r="P88" s="82"/>
      <c r="Q88" s="83"/>
      <c r="R88" s="82"/>
      <c r="S88" s="29">
        <f>SUM(E88:R88)</f>
        <v>2150</v>
      </c>
      <c r="U88" s="12"/>
      <c r="V88" s="8"/>
    </row>
    <row r="89" spans="1:22" ht="14.25">
      <c r="A89" s="6"/>
      <c r="C89" s="76" t="s">
        <v>67</v>
      </c>
      <c r="D89" s="32" t="s">
        <v>43</v>
      </c>
      <c r="E89" s="45">
        <v>282.75</v>
      </c>
      <c r="F89" s="64">
        <v>374.1</v>
      </c>
      <c r="G89" s="65">
        <v>374.1</v>
      </c>
      <c r="H89" s="64">
        <v>374.1</v>
      </c>
      <c r="I89" s="45">
        <v>0</v>
      </c>
      <c r="J89" s="45">
        <f>397.49+67.96</f>
        <v>465.45</v>
      </c>
      <c r="K89" s="84"/>
      <c r="L89" s="84"/>
      <c r="M89" s="85"/>
      <c r="N89" s="84"/>
      <c r="O89" s="85"/>
      <c r="P89" s="84"/>
      <c r="Q89" s="85"/>
      <c r="R89" s="84"/>
      <c r="S89" s="28">
        <f>SUM(E89:R89)</f>
        <v>1870.5000000000002</v>
      </c>
      <c r="U89" s="12"/>
      <c r="V89" s="8"/>
    </row>
    <row r="90" spans="1:22" ht="15" thickBot="1">
      <c r="A90" s="6"/>
      <c r="C90" s="1" t="s">
        <v>31</v>
      </c>
      <c r="D90" s="33" t="s">
        <v>35</v>
      </c>
      <c r="E90" s="44">
        <v>7.87</v>
      </c>
      <c r="F90" s="61">
        <v>7.87</v>
      </c>
      <c r="G90" s="62">
        <v>7.87</v>
      </c>
      <c r="H90" s="61">
        <v>7.87</v>
      </c>
      <c r="I90" s="44">
        <v>0</v>
      </c>
      <c r="J90" s="44">
        <v>7.87</v>
      </c>
      <c r="K90" s="82"/>
      <c r="L90" s="82"/>
      <c r="M90" s="83"/>
      <c r="N90" s="82"/>
      <c r="O90" s="82"/>
      <c r="P90" s="82"/>
      <c r="Q90" s="82"/>
      <c r="R90" s="82"/>
      <c r="S90" s="30">
        <f t="shared" si="15"/>
        <v>39.35</v>
      </c>
      <c r="U90" s="12"/>
      <c r="V90" s="8"/>
    </row>
    <row r="91" spans="1:22" ht="15" thickBot="1">
      <c r="A91" s="6"/>
      <c r="C91" s="34" t="s">
        <v>77</v>
      </c>
      <c r="D91" s="36" t="s">
        <v>3</v>
      </c>
      <c r="E91" s="47">
        <f>SUM(E88,E90)</f>
        <v>332.87</v>
      </c>
      <c r="F91" s="68">
        <f aca="true" t="shared" si="22" ref="F91:R91">SUM(F88,F90)</f>
        <v>437.87</v>
      </c>
      <c r="G91" s="47">
        <f t="shared" si="22"/>
        <v>437.87</v>
      </c>
      <c r="H91" s="68">
        <f t="shared" si="22"/>
        <v>437.87</v>
      </c>
      <c r="I91" s="47">
        <f t="shared" si="22"/>
        <v>0</v>
      </c>
      <c r="J91" s="47">
        <f t="shared" si="22"/>
        <v>542.87</v>
      </c>
      <c r="K91" s="47">
        <f>SUM(K88,K90)</f>
        <v>0</v>
      </c>
      <c r="L91" s="47">
        <f t="shared" si="22"/>
        <v>0</v>
      </c>
      <c r="M91" s="68">
        <f t="shared" si="22"/>
        <v>0</v>
      </c>
      <c r="N91" s="47">
        <f t="shared" si="22"/>
        <v>0</v>
      </c>
      <c r="O91" s="68">
        <f t="shared" si="22"/>
        <v>0</v>
      </c>
      <c r="P91" s="47">
        <f t="shared" si="22"/>
        <v>0</v>
      </c>
      <c r="Q91" s="68">
        <f t="shared" si="22"/>
        <v>0</v>
      </c>
      <c r="R91" s="47">
        <f t="shared" si="22"/>
        <v>0</v>
      </c>
      <c r="S91" s="38">
        <f t="shared" si="15"/>
        <v>2189.35</v>
      </c>
      <c r="U91" s="12"/>
      <c r="V91" s="8"/>
    </row>
    <row r="92" spans="1:22" ht="14.25">
      <c r="A92" s="6"/>
      <c r="C92" s="19" t="s">
        <v>18</v>
      </c>
      <c r="D92" s="32" t="s">
        <v>2</v>
      </c>
      <c r="E92" s="43">
        <v>430</v>
      </c>
      <c r="F92" s="59">
        <v>850</v>
      </c>
      <c r="G92" s="43">
        <v>1060</v>
      </c>
      <c r="H92" s="59">
        <v>535</v>
      </c>
      <c r="I92" s="43">
        <v>105</v>
      </c>
      <c r="J92" s="43">
        <v>640</v>
      </c>
      <c r="K92" s="43">
        <v>975</v>
      </c>
      <c r="L92" s="43">
        <v>1820</v>
      </c>
      <c r="M92" s="59">
        <v>920</v>
      </c>
      <c r="N92" s="43">
        <v>575</v>
      </c>
      <c r="O92" s="59">
        <v>1535</v>
      </c>
      <c r="P92" s="43">
        <v>2070</v>
      </c>
      <c r="Q92" s="59">
        <v>1285</v>
      </c>
      <c r="R92" s="43">
        <v>1856.03</v>
      </c>
      <c r="S92" s="91">
        <f t="shared" si="15"/>
        <v>14656.03</v>
      </c>
      <c r="U92" s="12"/>
      <c r="V92" s="8"/>
    </row>
    <row r="93" spans="1:22" ht="14.25">
      <c r="A93" s="6"/>
      <c r="C93" s="81" t="s">
        <v>69</v>
      </c>
      <c r="D93" s="31" t="s">
        <v>29</v>
      </c>
      <c r="E93" s="44">
        <v>430</v>
      </c>
      <c r="F93" s="61">
        <v>609.18</v>
      </c>
      <c r="G93" s="62">
        <v>609.18</v>
      </c>
      <c r="H93" s="61">
        <v>535</v>
      </c>
      <c r="I93" s="44">
        <v>105</v>
      </c>
      <c r="J93" s="44">
        <v>609.18</v>
      </c>
      <c r="K93" s="44">
        <v>289.72</v>
      </c>
      <c r="L93" s="44">
        <v>1230</v>
      </c>
      <c r="M93" s="61">
        <v>920</v>
      </c>
      <c r="N93" s="44">
        <v>575</v>
      </c>
      <c r="O93" s="61">
        <v>1230</v>
      </c>
      <c r="P93" s="44">
        <v>1230</v>
      </c>
      <c r="Q93" s="61">
        <v>1230</v>
      </c>
      <c r="R93" s="44">
        <v>1856.03</v>
      </c>
      <c r="S93" s="29">
        <f>SUM(E93:R93)</f>
        <v>11458.289999999999</v>
      </c>
      <c r="U93" s="12"/>
      <c r="V93" s="8"/>
    </row>
    <row r="94" spans="1:22" ht="14.25">
      <c r="A94" s="6"/>
      <c r="C94" s="97" t="s">
        <v>70</v>
      </c>
      <c r="D94" s="32" t="s">
        <v>44</v>
      </c>
      <c r="E94" s="45">
        <v>348.3</v>
      </c>
      <c r="F94" s="64">
        <v>493.44</v>
      </c>
      <c r="G94" s="45">
        <v>493.44</v>
      </c>
      <c r="H94" s="64">
        <v>433.35</v>
      </c>
      <c r="I94" s="45">
        <v>85.05</v>
      </c>
      <c r="J94" s="45">
        <v>493.44</v>
      </c>
      <c r="K94" s="45">
        <v>234.67</v>
      </c>
      <c r="L94" s="45">
        <v>922.5</v>
      </c>
      <c r="M94" s="64">
        <v>690</v>
      </c>
      <c r="N94" s="45">
        <v>431.25</v>
      </c>
      <c r="O94" s="64">
        <v>922.5</v>
      </c>
      <c r="P94" s="45">
        <v>922.5</v>
      </c>
      <c r="Q94" s="64">
        <v>922.5</v>
      </c>
      <c r="R94" s="45">
        <v>1392.02</v>
      </c>
      <c r="S94" s="28">
        <f>SUM(E94:R94)</f>
        <v>8784.960000000001</v>
      </c>
      <c r="U94" s="12"/>
      <c r="V94" s="8"/>
    </row>
    <row r="95" spans="1:22" ht="15" thickBot="1">
      <c r="A95" s="6"/>
      <c r="C95" s="97" t="s">
        <v>71</v>
      </c>
      <c r="D95" s="33" t="s">
        <v>35</v>
      </c>
      <c r="E95" s="44">
        <v>0</v>
      </c>
      <c r="F95" s="61" t="s">
        <v>58</v>
      </c>
      <c r="G95" s="62">
        <v>0</v>
      </c>
      <c r="H95" s="61">
        <v>0</v>
      </c>
      <c r="I95" s="44">
        <v>0</v>
      </c>
      <c r="J95" s="44">
        <v>0</v>
      </c>
      <c r="K95" s="44">
        <v>0</v>
      </c>
      <c r="L95" s="44">
        <v>0</v>
      </c>
      <c r="M95" s="61">
        <v>0</v>
      </c>
      <c r="N95" s="44">
        <v>0</v>
      </c>
      <c r="O95" s="61">
        <v>0</v>
      </c>
      <c r="P95" s="44">
        <v>0</v>
      </c>
      <c r="Q95" s="61">
        <v>0</v>
      </c>
      <c r="R95" s="44">
        <v>0</v>
      </c>
      <c r="S95" s="30">
        <f t="shared" si="15"/>
        <v>0</v>
      </c>
      <c r="U95" s="8"/>
      <c r="V95" s="8"/>
    </row>
    <row r="96" spans="1:22" ht="15" thickBot="1">
      <c r="A96" s="6"/>
      <c r="C96" s="2"/>
      <c r="D96" s="36" t="s">
        <v>3</v>
      </c>
      <c r="E96" s="47">
        <f>SUM(E93,E95)</f>
        <v>430</v>
      </c>
      <c r="F96" s="68">
        <f aca="true" t="shared" si="23" ref="F96:R96">SUM(F93,F95)</f>
        <v>609.18</v>
      </c>
      <c r="G96" s="47">
        <f t="shared" si="23"/>
        <v>609.18</v>
      </c>
      <c r="H96" s="68">
        <f t="shared" si="23"/>
        <v>535</v>
      </c>
      <c r="I96" s="47">
        <f t="shared" si="23"/>
        <v>105</v>
      </c>
      <c r="J96" s="47">
        <f t="shared" si="23"/>
        <v>609.18</v>
      </c>
      <c r="K96" s="47">
        <f>SUM(K93,K95)</f>
        <v>289.72</v>
      </c>
      <c r="L96" s="47">
        <f t="shared" si="23"/>
        <v>1230</v>
      </c>
      <c r="M96" s="68">
        <f t="shared" si="23"/>
        <v>920</v>
      </c>
      <c r="N96" s="47">
        <f t="shared" si="23"/>
        <v>575</v>
      </c>
      <c r="O96" s="68">
        <f t="shared" si="23"/>
        <v>1230</v>
      </c>
      <c r="P96" s="47">
        <f t="shared" si="23"/>
        <v>1230</v>
      </c>
      <c r="Q96" s="68">
        <f t="shared" si="23"/>
        <v>1230</v>
      </c>
      <c r="R96" s="47">
        <f t="shared" si="23"/>
        <v>1856.03</v>
      </c>
      <c r="S96" s="38">
        <f aca="true" t="shared" si="24" ref="S96:S105">SUM(E96:R96)</f>
        <v>11458.289999999999</v>
      </c>
      <c r="U96" s="8"/>
      <c r="V96" s="8"/>
    </row>
    <row r="97" spans="1:22" ht="14.25">
      <c r="A97" s="6"/>
      <c r="C97" s="19" t="s">
        <v>62</v>
      </c>
      <c r="D97" s="32" t="s">
        <v>2</v>
      </c>
      <c r="E97" s="43"/>
      <c r="F97" s="59"/>
      <c r="G97" s="43"/>
      <c r="H97" s="59"/>
      <c r="I97" s="78"/>
      <c r="J97" s="78"/>
      <c r="K97" s="43">
        <v>975</v>
      </c>
      <c r="L97" s="43"/>
      <c r="M97" s="78"/>
      <c r="N97" s="79"/>
      <c r="O97" s="78"/>
      <c r="P97" s="78"/>
      <c r="Q97" s="78"/>
      <c r="R97" s="78"/>
      <c r="S97" s="91">
        <f t="shared" si="24"/>
        <v>975</v>
      </c>
      <c r="U97" s="12"/>
      <c r="V97" s="8"/>
    </row>
    <row r="98" spans="1:22" ht="14.25">
      <c r="A98" s="6"/>
      <c r="C98" s="1" t="s">
        <v>8</v>
      </c>
      <c r="D98" s="31" t="s">
        <v>29</v>
      </c>
      <c r="E98" s="44"/>
      <c r="F98" s="61"/>
      <c r="G98" s="62"/>
      <c r="H98" s="61"/>
      <c r="I98" s="82"/>
      <c r="J98" s="82"/>
      <c r="K98" s="44">
        <f>574+153.89</f>
        <v>727.89</v>
      </c>
      <c r="L98" s="44"/>
      <c r="M98" s="83"/>
      <c r="N98" s="82"/>
      <c r="O98" s="83"/>
      <c r="P98" s="82"/>
      <c r="Q98" s="83"/>
      <c r="R98" s="82"/>
      <c r="S98" s="29">
        <f t="shared" si="24"/>
        <v>727.89</v>
      </c>
      <c r="U98" s="12"/>
      <c r="V98" s="8"/>
    </row>
    <row r="99" spans="1:22" ht="14.25">
      <c r="A99" s="6"/>
      <c r="C99" s="86" t="s">
        <v>68</v>
      </c>
      <c r="D99" s="32" t="s">
        <v>61</v>
      </c>
      <c r="E99" s="45"/>
      <c r="F99" s="64"/>
      <c r="G99" s="45"/>
      <c r="H99" s="64"/>
      <c r="I99" s="84"/>
      <c r="J99" s="84"/>
      <c r="K99" s="45">
        <f>436.24+116.96</f>
        <v>553.2</v>
      </c>
      <c r="L99" s="45"/>
      <c r="M99" s="85"/>
      <c r="N99" s="84"/>
      <c r="O99" s="85"/>
      <c r="P99" s="84"/>
      <c r="Q99" s="85"/>
      <c r="R99" s="84"/>
      <c r="S99" s="28">
        <f t="shared" si="24"/>
        <v>553.2</v>
      </c>
      <c r="U99" s="12"/>
      <c r="V99" s="8"/>
    </row>
    <row r="100" spans="1:22" ht="15" thickBot="1">
      <c r="A100" s="6"/>
      <c r="C100" s="87" t="s">
        <v>76</v>
      </c>
      <c r="D100" s="33" t="s">
        <v>35</v>
      </c>
      <c r="E100" s="44"/>
      <c r="F100" s="61"/>
      <c r="G100" s="62"/>
      <c r="H100" s="61"/>
      <c r="I100" s="82"/>
      <c r="J100" s="82"/>
      <c r="K100" s="44">
        <v>0</v>
      </c>
      <c r="L100" s="44"/>
      <c r="M100" s="83"/>
      <c r="N100" s="82"/>
      <c r="O100" s="82"/>
      <c r="P100" s="82"/>
      <c r="Q100" s="82"/>
      <c r="R100" s="82"/>
      <c r="S100" s="30">
        <f t="shared" si="24"/>
        <v>0</v>
      </c>
      <c r="U100" s="8"/>
      <c r="V100" s="8"/>
    </row>
    <row r="101" spans="1:22" ht="15" thickBot="1">
      <c r="A101" s="6"/>
      <c r="C101" s="34" t="s">
        <v>77</v>
      </c>
      <c r="D101" s="36" t="s">
        <v>3</v>
      </c>
      <c r="E101" s="47">
        <f>SUM(E98,E100)</f>
        <v>0</v>
      </c>
      <c r="F101" s="68">
        <f aca="true" t="shared" si="25" ref="F101:R101">SUM(F98,F100)</f>
        <v>0</v>
      </c>
      <c r="G101" s="47">
        <f t="shared" si="25"/>
        <v>0</v>
      </c>
      <c r="H101" s="68">
        <f t="shared" si="25"/>
        <v>0</v>
      </c>
      <c r="I101" s="47">
        <f t="shared" si="25"/>
        <v>0</v>
      </c>
      <c r="J101" s="47">
        <f t="shared" si="25"/>
        <v>0</v>
      </c>
      <c r="K101" s="47">
        <f t="shared" si="25"/>
        <v>727.89</v>
      </c>
      <c r="L101" s="47">
        <f t="shared" si="25"/>
        <v>0</v>
      </c>
      <c r="M101" s="68">
        <f t="shared" si="25"/>
        <v>0</v>
      </c>
      <c r="N101" s="47">
        <f t="shared" si="25"/>
        <v>0</v>
      </c>
      <c r="O101" s="68">
        <f t="shared" si="25"/>
        <v>0</v>
      </c>
      <c r="P101" s="47">
        <f t="shared" si="25"/>
        <v>0</v>
      </c>
      <c r="Q101" s="68">
        <f t="shared" si="25"/>
        <v>0</v>
      </c>
      <c r="R101" s="47">
        <f t="shared" si="25"/>
        <v>0</v>
      </c>
      <c r="S101" s="38">
        <f t="shared" si="24"/>
        <v>727.89</v>
      </c>
      <c r="U101" s="8"/>
      <c r="V101" s="8"/>
    </row>
    <row r="102" spans="1:22" ht="14.25">
      <c r="A102" s="6"/>
      <c r="C102" s="19" t="s">
        <v>64</v>
      </c>
      <c r="D102" s="32" t="s">
        <v>2</v>
      </c>
      <c r="E102" s="43"/>
      <c r="F102" s="59"/>
      <c r="G102" s="43"/>
      <c r="H102" s="59"/>
      <c r="I102" s="78"/>
      <c r="J102" s="78"/>
      <c r="K102" s="43">
        <v>975</v>
      </c>
      <c r="L102" s="43">
        <v>650</v>
      </c>
      <c r="M102" s="59">
        <v>0</v>
      </c>
      <c r="N102" s="43">
        <v>325</v>
      </c>
      <c r="O102" s="59">
        <v>325</v>
      </c>
      <c r="P102" s="43">
        <v>650</v>
      </c>
      <c r="Q102" s="59">
        <v>430</v>
      </c>
      <c r="R102" s="43">
        <v>734.79</v>
      </c>
      <c r="S102" s="91">
        <f t="shared" si="24"/>
        <v>4089.79</v>
      </c>
      <c r="U102" s="12"/>
      <c r="V102" s="8"/>
    </row>
    <row r="103" spans="1:22" ht="14.25">
      <c r="A103" s="6"/>
      <c r="C103" s="1" t="s">
        <v>8</v>
      </c>
      <c r="D103" s="31" t="s">
        <v>29</v>
      </c>
      <c r="E103" s="44"/>
      <c r="F103" s="61"/>
      <c r="G103" s="62"/>
      <c r="H103" s="61"/>
      <c r="I103" s="82"/>
      <c r="J103" s="82"/>
      <c r="K103" s="44">
        <v>291.39</v>
      </c>
      <c r="L103" s="44">
        <v>624.41</v>
      </c>
      <c r="M103" s="61">
        <v>0</v>
      </c>
      <c r="N103" s="44">
        <v>325</v>
      </c>
      <c r="O103" s="61">
        <v>325</v>
      </c>
      <c r="P103" s="44">
        <v>624.41</v>
      </c>
      <c r="Q103" s="61">
        <v>430</v>
      </c>
      <c r="R103" s="44">
        <v>734.79</v>
      </c>
      <c r="S103" s="29">
        <f t="shared" si="24"/>
        <v>3355</v>
      </c>
      <c r="U103" s="12"/>
      <c r="V103" s="8"/>
    </row>
    <row r="104" spans="1:22" ht="14.25">
      <c r="A104" s="6"/>
      <c r="C104" s="86" t="s">
        <v>68</v>
      </c>
      <c r="D104" s="32" t="s">
        <v>61</v>
      </c>
      <c r="E104" s="45"/>
      <c r="F104" s="64"/>
      <c r="G104" s="45"/>
      <c r="H104" s="64"/>
      <c r="I104" s="84"/>
      <c r="J104" s="84"/>
      <c r="K104" s="45">
        <v>236.03</v>
      </c>
      <c r="L104" s="45">
        <v>505.77</v>
      </c>
      <c r="M104" s="64">
        <v>0</v>
      </c>
      <c r="N104" s="45">
        <v>263.25</v>
      </c>
      <c r="O104" s="64">
        <v>263.25</v>
      </c>
      <c r="P104" s="45">
        <v>505.77</v>
      </c>
      <c r="Q104" s="64">
        <v>348.3</v>
      </c>
      <c r="R104" s="45">
        <v>595.18</v>
      </c>
      <c r="S104" s="28">
        <f t="shared" si="24"/>
        <v>2717.5499999999997</v>
      </c>
      <c r="U104" s="12"/>
      <c r="V104" s="8"/>
    </row>
    <row r="105" spans="1:22" ht="15" thickBot="1">
      <c r="A105" s="6"/>
      <c r="C105" s="1" t="s">
        <v>31</v>
      </c>
      <c r="D105" s="33" t="s">
        <v>35</v>
      </c>
      <c r="E105" s="44"/>
      <c r="F105" s="61"/>
      <c r="G105" s="62"/>
      <c r="H105" s="61"/>
      <c r="I105" s="82"/>
      <c r="J105" s="82"/>
      <c r="K105" s="44">
        <v>0</v>
      </c>
      <c r="L105" s="44">
        <v>0</v>
      </c>
      <c r="M105" s="61">
        <v>0</v>
      </c>
      <c r="N105" s="44">
        <v>0</v>
      </c>
      <c r="O105" s="61">
        <v>0</v>
      </c>
      <c r="P105" s="44">
        <v>0</v>
      </c>
      <c r="Q105" s="61">
        <v>0</v>
      </c>
      <c r="R105" s="44">
        <v>0</v>
      </c>
      <c r="S105" s="30">
        <f t="shared" si="24"/>
        <v>0</v>
      </c>
      <c r="U105" s="8"/>
      <c r="V105" s="8"/>
    </row>
    <row r="106" spans="1:22" ht="15" thickBot="1">
      <c r="A106" s="6"/>
      <c r="C106" s="2"/>
      <c r="D106" s="36" t="s">
        <v>3</v>
      </c>
      <c r="E106" s="47">
        <f>SUM(E103,E105)</f>
        <v>0</v>
      </c>
      <c r="F106" s="68">
        <f aca="true" t="shared" si="26" ref="F106:R106">SUM(F103,F105)</f>
        <v>0</v>
      </c>
      <c r="G106" s="47">
        <f t="shared" si="26"/>
        <v>0</v>
      </c>
      <c r="H106" s="68">
        <f t="shared" si="26"/>
        <v>0</v>
      </c>
      <c r="I106" s="47">
        <f t="shared" si="26"/>
        <v>0</v>
      </c>
      <c r="J106" s="47">
        <f t="shared" si="26"/>
        <v>0</v>
      </c>
      <c r="K106" s="47">
        <f t="shared" si="26"/>
        <v>291.39</v>
      </c>
      <c r="L106" s="47">
        <f t="shared" si="26"/>
        <v>624.41</v>
      </c>
      <c r="M106" s="68">
        <f t="shared" si="26"/>
        <v>0</v>
      </c>
      <c r="N106" s="47">
        <f t="shared" si="26"/>
        <v>325</v>
      </c>
      <c r="O106" s="68">
        <f t="shared" si="26"/>
        <v>325</v>
      </c>
      <c r="P106" s="47">
        <f t="shared" si="26"/>
        <v>624.41</v>
      </c>
      <c r="Q106" s="68">
        <f t="shared" si="26"/>
        <v>430</v>
      </c>
      <c r="R106" s="47">
        <f t="shared" si="26"/>
        <v>734.79</v>
      </c>
      <c r="S106" s="38">
        <f>SUM(E105:R106)</f>
        <v>3355</v>
      </c>
      <c r="U106" s="8"/>
      <c r="V106" s="8"/>
    </row>
    <row r="107" spans="1:22" ht="14.25">
      <c r="A107" s="6"/>
      <c r="C107" s="19" t="s">
        <v>66</v>
      </c>
      <c r="D107" s="32" t="s">
        <v>2</v>
      </c>
      <c r="E107" s="43"/>
      <c r="F107" s="59"/>
      <c r="G107" s="43"/>
      <c r="H107" s="59"/>
      <c r="I107" s="78"/>
      <c r="J107" s="78"/>
      <c r="K107" s="43">
        <v>975</v>
      </c>
      <c r="L107" s="43">
        <v>755</v>
      </c>
      <c r="M107" s="59">
        <v>0</v>
      </c>
      <c r="N107" s="43">
        <v>325</v>
      </c>
      <c r="O107" s="59">
        <v>325</v>
      </c>
      <c r="P107" s="43">
        <v>650</v>
      </c>
      <c r="Q107" s="59">
        <v>325</v>
      </c>
      <c r="R107" s="43">
        <v>927.79</v>
      </c>
      <c r="S107" s="91">
        <f>SUM(E107:R107)</f>
        <v>4282.79</v>
      </c>
      <c r="U107" s="12"/>
      <c r="V107" s="8"/>
    </row>
    <row r="108" spans="3:22" ht="14.25">
      <c r="C108" s="1" t="s">
        <v>8</v>
      </c>
      <c r="D108" s="31" t="s">
        <v>29</v>
      </c>
      <c r="E108" s="44"/>
      <c r="F108" s="61"/>
      <c r="G108" s="62"/>
      <c r="H108" s="61"/>
      <c r="I108" s="82"/>
      <c r="J108" s="82"/>
      <c r="K108" s="44">
        <v>218.54</v>
      </c>
      <c r="L108" s="44">
        <v>468.31</v>
      </c>
      <c r="M108" s="61">
        <v>0</v>
      </c>
      <c r="N108" s="44">
        <v>325</v>
      </c>
      <c r="O108" s="61">
        <v>325</v>
      </c>
      <c r="P108" s="44">
        <v>468.31</v>
      </c>
      <c r="Q108" s="61">
        <v>325</v>
      </c>
      <c r="R108" s="44">
        <v>927.79</v>
      </c>
      <c r="S108" s="29">
        <f>SUM(E108:R108)</f>
        <v>3057.95</v>
      </c>
      <c r="U108" s="12"/>
      <c r="V108" s="8"/>
    </row>
    <row r="109" spans="3:22" ht="14.25">
      <c r="C109" s="86" t="s">
        <v>68</v>
      </c>
      <c r="D109" s="32" t="s">
        <v>61</v>
      </c>
      <c r="E109" s="45"/>
      <c r="F109" s="64"/>
      <c r="G109" s="45"/>
      <c r="H109" s="64"/>
      <c r="I109" s="84"/>
      <c r="J109" s="84"/>
      <c r="K109" s="45">
        <v>163.91</v>
      </c>
      <c r="L109" s="45">
        <v>351.23</v>
      </c>
      <c r="M109" s="64">
        <v>0</v>
      </c>
      <c r="N109" s="45">
        <v>243.75</v>
      </c>
      <c r="O109" s="64">
        <v>243.75</v>
      </c>
      <c r="P109" s="45">
        <v>351.23</v>
      </c>
      <c r="Q109" s="64">
        <v>243.75</v>
      </c>
      <c r="R109" s="45">
        <v>695.84</v>
      </c>
      <c r="S109" s="28">
        <f>SUM(E109:R109)</f>
        <v>2293.46</v>
      </c>
      <c r="U109" s="12"/>
      <c r="V109" s="8"/>
    </row>
    <row r="110" spans="3:22" ht="15" thickBot="1">
      <c r="C110" s="1" t="s">
        <v>31</v>
      </c>
      <c r="D110" s="33" t="s">
        <v>35</v>
      </c>
      <c r="E110" s="44"/>
      <c r="F110" s="61"/>
      <c r="G110" s="62"/>
      <c r="H110" s="61"/>
      <c r="I110" s="82"/>
      <c r="J110" s="82"/>
      <c r="K110" s="44">
        <v>0</v>
      </c>
      <c r="L110" s="44">
        <v>0</v>
      </c>
      <c r="M110" s="61">
        <v>0</v>
      </c>
      <c r="N110" s="44">
        <v>0</v>
      </c>
      <c r="O110" s="61">
        <v>0</v>
      </c>
      <c r="P110" s="44">
        <v>0</v>
      </c>
      <c r="Q110" s="61">
        <v>0</v>
      </c>
      <c r="R110" s="44">
        <v>0</v>
      </c>
      <c r="S110" s="30">
        <f>SUM(E110:R110)</f>
        <v>0</v>
      </c>
      <c r="U110" s="8"/>
      <c r="V110" s="8"/>
    </row>
    <row r="111" spans="3:22" ht="15" thickBot="1">
      <c r="C111" s="2"/>
      <c r="D111" s="36" t="s">
        <v>3</v>
      </c>
      <c r="E111" s="47">
        <f>SUM(E108,E110)</f>
        <v>0</v>
      </c>
      <c r="F111" s="68">
        <f aca="true" t="shared" si="27" ref="F111:R111">SUM(F108,F110)</f>
        <v>0</v>
      </c>
      <c r="G111" s="47">
        <f t="shared" si="27"/>
        <v>0</v>
      </c>
      <c r="H111" s="68">
        <f t="shared" si="27"/>
        <v>0</v>
      </c>
      <c r="I111" s="47">
        <f t="shared" si="27"/>
        <v>0</v>
      </c>
      <c r="J111" s="47">
        <f t="shared" si="27"/>
        <v>0</v>
      </c>
      <c r="K111" s="47">
        <f t="shared" si="27"/>
        <v>218.54</v>
      </c>
      <c r="L111" s="47">
        <f t="shared" si="27"/>
        <v>468.31</v>
      </c>
      <c r="M111" s="68">
        <f t="shared" si="27"/>
        <v>0</v>
      </c>
      <c r="N111" s="47">
        <f t="shared" si="27"/>
        <v>325</v>
      </c>
      <c r="O111" s="68">
        <f t="shared" si="27"/>
        <v>325</v>
      </c>
      <c r="P111" s="47">
        <f t="shared" si="27"/>
        <v>468.31</v>
      </c>
      <c r="Q111" s="68">
        <f t="shared" si="27"/>
        <v>325</v>
      </c>
      <c r="R111" s="47">
        <f t="shared" si="27"/>
        <v>927.79</v>
      </c>
      <c r="S111" s="38">
        <f>SUM(E111:R111)</f>
        <v>3057.95</v>
      </c>
      <c r="U111" s="8"/>
      <c r="V111" s="8"/>
    </row>
    <row r="112" spans="3:22" s="6" customFormat="1" ht="14.25">
      <c r="C112" s="71"/>
      <c r="D112" s="72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4"/>
      <c r="U112" s="75"/>
      <c r="V112" s="75"/>
    </row>
    <row r="113" spans="3:22" ht="14.25">
      <c r="C113" s="4" t="s">
        <v>5</v>
      </c>
      <c r="U113" s="8"/>
      <c r="V113" s="8"/>
    </row>
    <row r="114" spans="3:22" ht="14.25">
      <c r="C114" s="4" t="s">
        <v>30</v>
      </c>
      <c r="U114" s="8"/>
      <c r="V114" s="8"/>
    </row>
    <row r="115" spans="3:22" ht="14.25">
      <c r="C115" s="4" t="s">
        <v>45</v>
      </c>
      <c r="U115" s="8"/>
      <c r="V115" s="8"/>
    </row>
    <row r="116" spans="21:22" ht="14.25">
      <c r="U116" s="8"/>
      <c r="V116" s="8"/>
    </row>
    <row r="122" ht="14.25">
      <c r="C122" s="5"/>
    </row>
    <row r="127" ht="36" customHeight="1"/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4"/>
  <ignoredErrors>
    <ignoredError sqref="F11 F15:F19 N46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AJARENYS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Pererifa</dc:creator>
  <cp:keywords/>
  <dc:description/>
  <cp:lastModifiedBy>Albert Rodon</cp:lastModifiedBy>
  <cp:lastPrinted>2022-10-06T09:46:56Z</cp:lastPrinted>
  <dcterms:created xsi:type="dcterms:W3CDTF">2012-01-12T10:08:34Z</dcterms:created>
  <dcterms:modified xsi:type="dcterms:W3CDTF">2024-01-17T11:42:42Z</dcterms:modified>
  <cp:category/>
  <cp:version/>
  <cp:contentType/>
  <cp:contentStatus/>
</cp:coreProperties>
</file>